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" windowWidth="15576" windowHeight="11736" activeTab="1"/>
  </bookViews>
  <sheets>
    <sheet name="Tổng quan" sheetId="1" r:id="rId1"/>
    <sheet name="Ngành nghề" sheetId="4" r:id="rId2"/>
    <sheet name="Đội ngũ nhà giáo" sheetId="5" r:id="rId3"/>
  </sheets>
  <definedNames>
    <definedName name="_xlnm._FilterDatabase" localSheetId="1" hidden="1">'Ngành nghề'!$A$10:$R$91</definedName>
  </definedNames>
  <calcPr calcId="144525"/>
</workbook>
</file>

<file path=xl/calcChain.xml><?xml version="1.0" encoding="utf-8"?>
<calcChain xmlns="http://schemas.openxmlformats.org/spreadsheetml/2006/main">
  <c r="G73" i="4" l="1"/>
  <c r="F73" i="4"/>
  <c r="E73" i="4"/>
  <c r="G72" i="4"/>
  <c r="F72" i="4"/>
  <c r="E72" i="4" s="1"/>
  <c r="G71" i="4"/>
  <c r="F71" i="4"/>
  <c r="E71" i="4"/>
  <c r="G69" i="4"/>
  <c r="F69" i="4"/>
  <c r="E69" i="4"/>
  <c r="G68" i="4"/>
  <c r="F68" i="4"/>
  <c r="E68" i="4"/>
  <c r="G67" i="4"/>
  <c r="F67" i="4"/>
  <c r="E67" i="4"/>
  <c r="G66" i="4"/>
  <c r="F66" i="4"/>
  <c r="E66" i="4"/>
  <c r="G65" i="4"/>
  <c r="F65" i="4"/>
  <c r="E65" i="4"/>
  <c r="F64" i="4"/>
  <c r="E64" i="4"/>
  <c r="G63" i="4"/>
  <c r="F63" i="4"/>
  <c r="E63" i="4"/>
  <c r="G62" i="4"/>
  <c r="F62" i="4"/>
  <c r="E62" i="4"/>
  <c r="G61" i="4"/>
  <c r="F61" i="4"/>
  <c r="E61" i="4"/>
  <c r="G60" i="4"/>
  <c r="E60" i="4"/>
  <c r="G59" i="4"/>
  <c r="F59" i="4"/>
  <c r="E59" i="4"/>
  <c r="F58" i="4"/>
  <c r="E58" i="4"/>
  <c r="F57" i="4"/>
  <c r="E57" i="4"/>
  <c r="G56" i="4"/>
  <c r="F56" i="4"/>
  <c r="E56" i="4"/>
  <c r="G55" i="4"/>
  <c r="F55" i="4"/>
  <c r="E55" i="4"/>
  <c r="G54" i="4"/>
  <c r="F54" i="4"/>
  <c r="E54" i="4" s="1"/>
  <c r="G53" i="4"/>
  <c r="F53" i="4"/>
  <c r="E53" i="4"/>
  <c r="G52" i="4"/>
  <c r="F52" i="4"/>
  <c r="E52" i="4" s="1"/>
  <c r="G51" i="4"/>
  <c r="F51" i="4"/>
  <c r="E51" i="4"/>
  <c r="G50" i="4"/>
  <c r="F50" i="4"/>
  <c r="E50" i="4" s="1"/>
  <c r="G49" i="4"/>
  <c r="F49" i="4"/>
  <c r="E49" i="4"/>
  <c r="G48" i="4"/>
  <c r="F48" i="4"/>
  <c r="E48" i="4"/>
  <c r="G47" i="4"/>
  <c r="F47" i="4"/>
  <c r="E47" i="4"/>
  <c r="G46" i="4"/>
  <c r="F46" i="4"/>
  <c r="E46" i="4"/>
  <c r="E45" i="4"/>
  <c r="G44" i="4"/>
  <c r="F44" i="4"/>
  <c r="E44" i="4"/>
  <c r="G43" i="4"/>
  <c r="F43" i="4"/>
  <c r="E43" i="4"/>
  <c r="G42" i="4"/>
  <c r="F42" i="4"/>
  <c r="E42" i="4"/>
  <c r="G29" i="4"/>
  <c r="F38" i="4"/>
  <c r="G28" i="4"/>
  <c r="E28" i="4" s="1"/>
  <c r="F28" i="4"/>
  <c r="F41" i="4"/>
  <c r="G41" i="4"/>
  <c r="G40" i="4"/>
  <c r="F40" i="4"/>
  <c r="G39" i="4"/>
  <c r="F39" i="4"/>
  <c r="G38" i="4"/>
  <c r="G37" i="4"/>
  <c r="F37" i="4"/>
  <c r="G36" i="4"/>
  <c r="F36" i="4"/>
  <c r="G35" i="4"/>
  <c r="F35" i="4"/>
  <c r="G34" i="4"/>
  <c r="F34" i="4"/>
  <c r="F33" i="4"/>
  <c r="G32" i="4"/>
  <c r="F32" i="4"/>
  <c r="G31" i="4"/>
  <c r="F31" i="4"/>
  <c r="F30" i="4"/>
  <c r="F27" i="4"/>
  <c r="F26" i="4"/>
  <c r="F25" i="4"/>
  <c r="G24" i="4"/>
  <c r="F24" i="4"/>
  <c r="E24" i="4" s="1"/>
  <c r="G23" i="4"/>
  <c r="F23" i="4"/>
  <c r="G22" i="4"/>
  <c r="F22" i="4"/>
  <c r="G21" i="4"/>
  <c r="F21" i="4"/>
  <c r="F20" i="4"/>
  <c r="F19" i="4"/>
  <c r="F18" i="4"/>
  <c r="F17" i="4"/>
  <c r="F16" i="4"/>
  <c r="F15" i="4"/>
  <c r="F13" i="4"/>
  <c r="F12" i="4"/>
  <c r="E12" i="4"/>
  <c r="E13" i="4"/>
  <c r="E14" i="4"/>
  <c r="E15" i="4"/>
  <c r="E16" i="4"/>
  <c r="E17" i="4"/>
  <c r="E18" i="4"/>
  <c r="E19" i="4"/>
  <c r="E20" i="4"/>
  <c r="E21" i="4"/>
  <c r="E22" i="4"/>
  <c r="E23" i="4"/>
  <c r="E25" i="4"/>
  <c r="E26" i="4"/>
  <c r="E27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11" i="4"/>
  <c r="F11" i="4"/>
  <c r="G30" i="4" l="1"/>
  <c r="G25" i="4"/>
  <c r="G20" i="4"/>
  <c r="G19" i="4"/>
  <c r="G18" i="4"/>
  <c r="G17" i="4"/>
  <c r="G16" i="4"/>
  <c r="G15" i="4"/>
  <c r="G13" i="4" l="1"/>
  <c r="G12" i="4"/>
  <c r="G11" i="4"/>
  <c r="D32" i="5" l="1"/>
  <c r="D31" i="5"/>
  <c r="D30" i="5"/>
  <c r="D25" i="5" l="1"/>
  <c r="D24" i="5"/>
  <c r="D23" i="5"/>
  <c r="D19" i="5"/>
  <c r="D18" i="5"/>
  <c r="D17" i="5"/>
  <c r="D12" i="5"/>
  <c r="D13" i="5"/>
  <c r="D11" i="5"/>
  <c r="D6" i="5"/>
  <c r="D7" i="5"/>
  <c r="D5" i="5"/>
  <c r="H10" i="1"/>
</calcChain>
</file>

<file path=xl/sharedStrings.xml><?xml version="1.0" encoding="utf-8"?>
<sst xmlns="http://schemas.openxmlformats.org/spreadsheetml/2006/main" count="320" uniqueCount="175">
  <si>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</si>
  <si>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</si>
  <si>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</si>
  <si>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</si>
  <si>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</si>
  <si>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</si>
  <si>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</si>
  <si>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</si>
  <si>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</si>
  <si>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</si>
  <si>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</si>
  <si>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</si>
  <si>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</si>
  <si>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</si>
  <si>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</si>
  <si>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</si>
  <si>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</si>
  <si>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</si>
  <si>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</si>
  <si>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</si>
  <si>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</si>
  <si>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</si>
  <si>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</si>
  <si>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</si>
  <si>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</si>
  <si>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</si>
  <si>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</si>
  <si>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</si>
  <si>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</si>
  <si>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</si>
  <si>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</si>
  <si>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</si>
  <si>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</si>
  <si>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</si>
  <si>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</si>
  <si>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</si>
  <si>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</si>
  <si>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</si>
  <si>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</si>
  <si>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</si>
  <si>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</si>
  <si>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</si>
  <si>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</si>
  <si>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</si>
  <si>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</si>
  <si>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</si>
  <si>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</si>
  <si>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</si>
  <si>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Chứng chỉ do tổ chức quốc tế cấp (TOEFL; IELTS; TOIEC,..)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</si>
  <si>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</si>
  <si>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</si>
  <si>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Chứng chỉ do tổ chức quốc tế cấp (IC3, MOS,..)</t>
  </si>
  <si>
    <t>MẪU 3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</si>
  <si>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</si>
  <si>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</si>
  <si>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</si>
  <si>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</si>
  <si>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</si>
  <si>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</si>
  <si>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</si>
  <si>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</si>
  <si>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</si>
  <si>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</si>
  <si>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</si>
  <si>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</si>
  <si>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</si>
  <si>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</si>
  <si>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</si>
  <si>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</si>
  <si>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</si>
  <si>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</si>
  <si>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</si>
  <si>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</si>
  <si>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</si>
  <si>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</si>
  <si>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</si>
  <si>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</si>
  <si>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</si>
  <si>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</si>
  <si>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</si>
  <si>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</si>
  <si>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</si>
  <si>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nvkhanh@tphcm.gov.vn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</si>
  <si>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</si>
  <si>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</si>
  <si>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</si>
  <si>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</si>
  <si>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</si>
  <si>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</si>
  <si>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Trường Cao đẳng Lý Tự Trọng Thành phố Hồ Chí Minh</t>
  </si>
  <si>
    <t>Ủy ban nhân dân Thành phố Hồ Chí Minh</t>
  </si>
  <si>
    <t>Công lập</t>
  </si>
  <si>
    <t xml:space="preserve">390 Hoàng Văn Thụ, phường 4 </t>
  </si>
  <si>
    <t>Tân Bình</t>
  </si>
  <si>
    <t>Nhà nước giao đất sử dụng lâu dài</t>
  </si>
  <si>
    <t>50.646,6</t>
  </si>
  <si>
    <t>Kỹ năng nghề quốc gia bậc 4</t>
  </si>
  <si>
    <t>Kỹ năng nghề quốc gia bậc 5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</si>
  <si>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</si>
  <si>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</si>
  <si>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</si>
  <si>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</si>
  <si>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</si>
  <si>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phố Hồ Chí Minh, ngày      tháng 8 năm 2018</t>
  </si>
  <si>
    <t>BÁO CÁO HOẠT ĐỘNG GIÁO DỤC NGHỀ NGHIỆP CỦA ĐƠN VỊ</t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</si>
  <si>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</si>
  <si>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</si>
  <si>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</si>
  <si>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</si>
  <si>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Kết quả tuyển sinh </t>
  </si>
  <si>
    <t>Kết quả tuyển sinh</t>
  </si>
  <si>
    <t>Kết quả tốt nghiệp</t>
  </si>
  <si>
    <t>Việc làm sau tốt nghiệp</t>
  </si>
  <si>
    <t>(Tính từ 01/01/2017 đến 31/12/2017)</t>
  </si>
  <si>
    <t xml:space="preserve"> (Tính từ 01/01/2018 đến 31/7/2018)</t>
  </si>
  <si>
    <t xml:space="preserve"> (Tính từ 01/01/2018 đến 31/7/2018, Tính cho khóa tốt nghiệp gần nhất)</t>
  </si>
  <si>
    <t>(Tính cho khóa tốt nghiệp gần nhất)</t>
  </si>
  <si>
    <t xml:space="preserve">Tổng </t>
  </si>
  <si>
    <t>Công nghệ kỹ thuật máy tính</t>
  </si>
  <si>
    <t>CĐ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</si>
  <si>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</si>
  <si>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</si>
  <si>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</si>
  <si>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</si>
  <si>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</si>
  <si>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</si>
  <si>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</si>
  <si>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</si>
  <si>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</si>
  <si>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</si>
  <si>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</si>
  <si>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</si>
  <si>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</si>
  <si>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</si>
  <si>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</si>
  <si>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</si>
  <si>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</si>
  <si>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</si>
  <si>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</si>
  <si>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</si>
  <si>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</si>
  <si>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</si>
  <si>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</si>
  <si>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</si>
  <si>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</si>
  <si>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</si>
  <si>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</si>
  <si>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</si>
  <si>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</si>
  <si>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Logistics</t>
  </si>
  <si>
    <t>Công nghệ kỹ thuật phần cứng máy tính</t>
  </si>
  <si>
    <t>TC</t>
  </si>
  <si>
    <t>Công nghệ chế tạo dụng cụ</t>
  </si>
  <si>
    <t>Công nghệ kỹ thuật điều khiển tự động</t>
  </si>
  <si>
    <t>Công nghệ may và thời trang</t>
  </si>
  <si>
    <t>Cơ khí chế tạo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</si>
  <si>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</si>
  <si>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</si>
  <si>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</si>
  <si>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</si>
  <si>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</si>
  <si>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</si>
  <si>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</si>
  <si>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</si>
  <si>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</si>
  <si>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</si>
  <si>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</si>
  <si>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</si>
  <si>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Công nghệ Thông tin</t>
  </si>
  <si>
    <t>TX</t>
  </si>
  <si>
    <t>Công nghệ Động lực</t>
  </si>
  <si>
    <t>Công nghệ Điện - Điện tử</t>
  </si>
  <si>
    <t>HIỆU TRƯỞNG</t>
  </si>
  <si>
    <t>TÌNH HÌNH ĐỘI NGŨ NHÀ GIÁO - BAN GIÁM HIỆU (Tính đến 31/7/2018)</t>
  </si>
  <si>
    <t>Cử nhân đại học, Thạc sỹ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</si>
</sst>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i/>
      <sz val="13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11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1" fillId="0" borderId="0" xfId="0" applyFont="1"/>
    <xf numFmtId="0" fontId="13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 applyProtection="1">
      <alignment wrapText="1"/>
      <protection locked="0"/>
    </xf>
    <xf numFmtId="0" fontId="14" fillId="0" borderId="0" xfId="2" applyFont="1"/>
    <xf numFmtId="0" fontId="15" fillId="0" borderId="0" xfId="2" applyFont="1" applyAlignment="1">
      <alignment horizontal="center"/>
    </xf>
    <xf numFmtId="0" fontId="16" fillId="0" borderId="0" xfId="2" applyFont="1" applyAlignment="1" applyProtection="1">
      <alignment horizontal="center" vertical="center"/>
      <protection locked="0"/>
    </xf>
    <xf numFmtId="0" fontId="20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0" borderId="1" xfId="0" applyFont="1" applyBorder="1"/>
    <xf numFmtId="0" fontId="23" fillId="2" borderId="1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1" fillId="4" borderId="1" xfId="0" applyFont="1" applyFill="1" applyBorder="1"/>
    <xf numFmtId="0" fontId="23" fillId="5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6" borderId="3" xfId="0" applyFont="1" applyFill="1" applyBorder="1" applyAlignment="1" applyProtection="1">
      <alignment horizontal="left" vertical="center" wrapText="1"/>
      <protection locked="0"/>
    </xf>
    <xf numFmtId="0" fontId="9" fillId="6" borderId="1" xfId="0" quotePrefix="1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/>
    <xf numFmtId="0" fontId="20" fillId="0" borderId="0" xfId="0" applyFont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1" fillId="7" borderId="1" xfId="0" applyFont="1" applyFill="1" applyBorder="1"/>
    <xf numFmtId="0" fontId="11" fillId="7" borderId="0" xfId="0" applyFont="1" applyFill="1"/>
    <xf numFmtId="0" fontId="1" fillId="0" borderId="1" xfId="0" applyFont="1" applyBorder="1" applyAlignment="1">
      <alignment horizontal="left" vertical="center" wrapText="1"/>
    </xf>
    <xf numFmtId="0" fontId="7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left" vertical="center"/>
    </xf>
    <xf numFmtId="0" fontId="23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8" borderId="1" xfId="0" applyFont="1" applyFill="1" applyBorder="1"/>
    <xf numFmtId="0" fontId="11" fillId="8" borderId="0" xfId="0" applyFont="1" applyFill="1"/>
    <xf numFmtId="0" fontId="23" fillId="8" borderId="1" xfId="0" applyFont="1" applyFill="1" applyBorder="1" applyAlignment="1">
      <alignment horizontal="left" vertical="center" wrapText="1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9567240" y="416614"/>
          <a:ext cx="20619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61799" y="632451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@tphcm.gov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opLeftCell="A7" workbookViewId="0">
      <selection activeCell="G14" sqref="G14"/>
    </sheetView>
  </sheetViews>
  <sheetFormatPr defaultColWidth="9.109375" defaultRowHeight="13.8"/>
  <cols>
    <col min="1" max="1" width="6.6640625" style="1" customWidth="1"/>
    <col min="2" max="2" width="25.6640625" style="1" customWidth="1"/>
    <col min="3" max="3" width="21.109375" style="1" customWidth="1"/>
    <col min="4" max="5" width="15.88671875" style="1" customWidth="1"/>
    <col min="6" max="6" width="17.6640625" style="1" customWidth="1"/>
    <col min="7" max="7" width="12.33203125" style="1" customWidth="1"/>
    <col min="8" max="13" width="10.6640625" style="1" customWidth="1"/>
    <col min="14" max="16384" width="9.109375" style="1"/>
  </cols>
  <sheetData>
    <row r="1" spans="1:13" ht="27.75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13" t="s">
        <v>53</v>
      </c>
    </row>
    <row r="3" spans="1:13">
      <c r="A3" s="72" t="s">
        <v>1</v>
      </c>
      <c r="B3" s="72"/>
      <c r="C3" s="73" t="s">
        <v>89</v>
      </c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13">
      <c r="A4" s="72" t="s">
        <v>14</v>
      </c>
      <c r="B4" s="72"/>
      <c r="C4" s="79">
        <v>1986</v>
      </c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1:13">
      <c r="A5" s="72" t="s">
        <v>63</v>
      </c>
      <c r="B5" s="72"/>
      <c r="C5" s="73" t="s">
        <v>90</v>
      </c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13">
      <c r="A6" s="72" t="s">
        <v>62</v>
      </c>
      <c r="B6" s="72"/>
      <c r="C6" s="73" t="s">
        <v>91</v>
      </c>
      <c r="D6" s="73"/>
      <c r="E6" s="73"/>
      <c r="F6" s="73"/>
      <c r="G6" s="73"/>
      <c r="H6" s="73"/>
      <c r="I6" s="73"/>
      <c r="J6" s="73"/>
      <c r="K6" s="73"/>
      <c r="L6" s="73"/>
      <c r="M6" s="73"/>
    </row>
    <row r="8" spans="1:13" ht="37.5" customHeight="1">
      <c r="A8" s="76" t="s">
        <v>2</v>
      </c>
      <c r="B8" s="76" t="s">
        <v>3</v>
      </c>
      <c r="C8" s="74" t="s">
        <v>4</v>
      </c>
      <c r="D8" s="75"/>
      <c r="E8" s="74" t="s">
        <v>17</v>
      </c>
      <c r="F8" s="75"/>
      <c r="G8" s="76" t="s">
        <v>5</v>
      </c>
      <c r="H8" s="78" t="s">
        <v>13</v>
      </c>
      <c r="I8" s="78"/>
      <c r="J8" s="78"/>
      <c r="K8" s="78"/>
      <c r="L8" s="78"/>
      <c r="M8" s="78"/>
    </row>
    <row r="9" spans="1:13" ht="114" customHeight="1">
      <c r="A9" s="77"/>
      <c r="B9" s="77"/>
      <c r="C9" s="2" t="s">
        <v>15</v>
      </c>
      <c r="D9" s="2" t="s">
        <v>11</v>
      </c>
      <c r="E9" s="2" t="s">
        <v>18</v>
      </c>
      <c r="F9" s="2" t="s">
        <v>19</v>
      </c>
      <c r="G9" s="77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 ht="41.4">
      <c r="A10" s="4">
        <v>1</v>
      </c>
      <c r="B10" s="4" t="s">
        <v>16</v>
      </c>
      <c r="C10" s="15" t="s">
        <v>92</v>
      </c>
      <c r="D10" s="15" t="s">
        <v>93</v>
      </c>
      <c r="E10" s="15" t="s">
        <v>94</v>
      </c>
      <c r="F10" s="5"/>
      <c r="G10" s="6" t="s">
        <v>95</v>
      </c>
      <c r="H10" s="7">
        <f>SUM(I10:M10)</f>
        <v>0</v>
      </c>
      <c r="I10" s="6"/>
      <c r="J10" s="6"/>
      <c r="K10" s="6"/>
      <c r="L10" s="6"/>
      <c r="M10" s="6"/>
    </row>
    <row r="13" spans="1:13" ht="26.25" customHeight="1">
      <c r="A13" s="62" t="s">
        <v>64</v>
      </c>
      <c r="B13" s="63"/>
      <c r="C13" s="64" t="s">
        <v>65</v>
      </c>
      <c r="D13" s="65"/>
      <c r="E13" s="66"/>
    </row>
    <row r="14" spans="1:13" ht="20.25" customHeight="1">
      <c r="A14" s="64" t="s">
        <v>66</v>
      </c>
      <c r="B14" s="65"/>
      <c r="C14" s="65"/>
      <c r="D14" s="65"/>
      <c r="E14" s="66"/>
    </row>
    <row r="15" spans="1:13" ht="27" customHeight="1">
      <c r="A15" s="67" t="s">
        <v>67</v>
      </c>
      <c r="B15" s="68"/>
      <c r="C15" s="60" t="s">
        <v>69</v>
      </c>
      <c r="D15" s="60"/>
      <c r="E15" s="16" t="s">
        <v>72</v>
      </c>
    </row>
    <row r="16" spans="1:13" ht="24" customHeight="1">
      <c r="A16" s="67" t="s">
        <v>68</v>
      </c>
      <c r="B16" s="68"/>
      <c r="C16" s="60" t="s">
        <v>70</v>
      </c>
      <c r="D16" s="60"/>
      <c r="E16" s="16" t="s">
        <v>73</v>
      </c>
    </row>
    <row r="17" spans="1:5" ht="30.75" customHeight="1">
      <c r="A17" s="69" t="s">
        <v>88</v>
      </c>
      <c r="B17" s="70"/>
      <c r="C17" s="70"/>
      <c r="D17" s="70"/>
      <c r="E17" s="71"/>
    </row>
    <row r="18" spans="1:5" ht="24.75" customHeight="1">
      <c r="A18" s="59" t="s">
        <v>75</v>
      </c>
      <c r="B18" s="59"/>
      <c r="C18" s="60" t="s">
        <v>80</v>
      </c>
      <c r="D18" s="61"/>
      <c r="E18" s="16" t="s">
        <v>81</v>
      </c>
    </row>
    <row r="19" spans="1:5" ht="42.75" customHeight="1">
      <c r="A19" s="59" t="s">
        <v>76</v>
      </c>
      <c r="B19" s="59"/>
      <c r="C19" s="60" t="s">
        <v>82</v>
      </c>
      <c r="D19" s="61"/>
      <c r="E19" s="16" t="s">
        <v>83</v>
      </c>
    </row>
    <row r="20" spans="1:5" ht="34.5" customHeight="1">
      <c r="A20" s="59" t="s">
        <v>77</v>
      </c>
      <c r="B20" s="59"/>
      <c r="C20" s="60" t="s">
        <v>71</v>
      </c>
      <c r="D20" s="60"/>
      <c r="E20" s="16" t="s">
        <v>74</v>
      </c>
    </row>
    <row r="21" spans="1:5" ht="34.5" customHeight="1">
      <c r="A21" s="59" t="s">
        <v>78</v>
      </c>
      <c r="B21" s="59"/>
      <c r="C21" s="60" t="s">
        <v>84</v>
      </c>
      <c r="D21" s="61"/>
      <c r="E21" s="16" t="s">
        <v>85</v>
      </c>
    </row>
    <row r="22" spans="1:5" ht="48" customHeight="1">
      <c r="A22" s="59" t="s">
        <v>79</v>
      </c>
      <c r="B22" s="59"/>
      <c r="C22" s="60" t="s">
        <v>86</v>
      </c>
      <c r="D22" s="61"/>
      <c r="E22" s="16" t="s">
        <v>87</v>
      </c>
    </row>
  </sheetData>
  <mergeCells count="33">
    <mergeCell ref="A3:B3"/>
    <mergeCell ref="A4:B4"/>
    <mergeCell ref="C3:M3"/>
    <mergeCell ref="C4:M4"/>
    <mergeCell ref="A1:L1"/>
    <mergeCell ref="A5:B5"/>
    <mergeCell ref="A6:B6"/>
    <mergeCell ref="C5:M5"/>
    <mergeCell ref="C6:M6"/>
    <mergeCell ref="C15:D15"/>
    <mergeCell ref="C8:D8"/>
    <mergeCell ref="B8:B9"/>
    <mergeCell ref="A8:A9"/>
    <mergeCell ref="G8:G9"/>
    <mergeCell ref="H8:M8"/>
    <mergeCell ref="E8:F8"/>
    <mergeCell ref="C16:D16"/>
    <mergeCell ref="A18:B18"/>
    <mergeCell ref="A19:B19"/>
    <mergeCell ref="A13:B13"/>
    <mergeCell ref="C13:E13"/>
    <mergeCell ref="A14:E14"/>
    <mergeCell ref="A15:B15"/>
    <mergeCell ref="A16:B16"/>
    <mergeCell ref="A17:E17"/>
    <mergeCell ref="A20:B20"/>
    <mergeCell ref="A21:B21"/>
    <mergeCell ref="A22:B22"/>
    <mergeCell ref="C18:D18"/>
    <mergeCell ref="C19:D19"/>
    <mergeCell ref="C20:D20"/>
    <mergeCell ref="C21:D21"/>
    <mergeCell ref="C22:D22"/>
  </mergeCells>
  <hyperlinks>
    <hyperlink ref="C15" r:id="rId1"/>
    <hyperlink ref="C16" r:id="rId2"/>
    <hyperlink ref="C18" r:id="rId3"/>
    <hyperlink ref="C19" r:id="rId4"/>
    <hyperlink ref="C20" r:id="rId5"/>
    <hyperlink ref="C21" r:id="rId6"/>
    <hyperlink ref="C22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tabSelected="1" topLeftCell="A67" workbookViewId="0">
      <selection activeCell="F82" sqref="F82"/>
    </sheetView>
  </sheetViews>
  <sheetFormatPr defaultColWidth="9.109375" defaultRowHeight="16.8"/>
  <cols>
    <col min="1" max="1" width="7" style="20" customWidth="1"/>
    <col min="2" max="2" width="22.88671875" style="20" customWidth="1"/>
    <col min="3" max="3" width="18.5546875" style="20" customWidth="1"/>
    <col min="4" max="4" width="18.33203125" style="20" customWidth="1"/>
    <col min="5" max="5" width="6.5546875" style="20" customWidth="1"/>
    <col min="6" max="6" width="7.33203125" style="20" customWidth="1"/>
    <col min="7" max="7" width="7.109375" style="20" customWidth="1"/>
    <col min="8" max="8" width="10.109375" style="20" customWidth="1"/>
    <col min="9" max="9" width="10.33203125" style="20" customWidth="1"/>
    <col min="10" max="10" width="10.109375" style="20" customWidth="1"/>
    <col min="11" max="11" width="10" style="20" customWidth="1"/>
    <col min="12" max="12" width="10.88671875" style="20" customWidth="1"/>
    <col min="13" max="13" width="9.109375" style="20"/>
    <col min="14" max="14" width="12.109375" style="20" customWidth="1"/>
    <col min="15" max="16384" width="9.109375" style="20"/>
  </cols>
  <sheetData>
    <row r="1" spans="1:18">
      <c r="A1" s="82" t="s">
        <v>98</v>
      </c>
      <c r="B1" s="82"/>
      <c r="C1" s="82"/>
      <c r="D1" s="18"/>
      <c r="E1" s="19"/>
      <c r="L1" s="83" t="s">
        <v>99</v>
      </c>
      <c r="M1" s="83"/>
      <c r="N1" s="83"/>
      <c r="O1" s="83"/>
      <c r="P1" s="83"/>
      <c r="Q1" s="83"/>
    </row>
    <row r="2" spans="1:18">
      <c r="A2" s="84" t="s">
        <v>100</v>
      </c>
      <c r="B2" s="84"/>
      <c r="C2" s="84"/>
      <c r="D2" s="21"/>
      <c r="E2" s="22"/>
      <c r="L2" s="83" t="s">
        <v>101</v>
      </c>
      <c r="M2" s="83"/>
      <c r="N2" s="83"/>
      <c r="O2" s="83"/>
      <c r="P2" s="83"/>
      <c r="Q2" s="83"/>
    </row>
    <row r="3" spans="1:18">
      <c r="A3" s="84" t="s">
        <v>102</v>
      </c>
      <c r="B3" s="84"/>
      <c r="C3" s="84"/>
      <c r="D3" s="21"/>
      <c r="E3" s="21"/>
      <c r="F3" s="23"/>
      <c r="G3" s="24"/>
      <c r="H3" s="24"/>
      <c r="I3" s="24"/>
      <c r="J3" s="24"/>
      <c r="K3" s="24"/>
    </row>
    <row r="4" spans="1:18">
      <c r="A4" s="25"/>
      <c r="B4" s="25"/>
      <c r="C4" s="25"/>
      <c r="D4" s="26"/>
      <c r="L4" s="81" t="s">
        <v>103</v>
      </c>
      <c r="M4" s="81"/>
      <c r="N4" s="81"/>
      <c r="O4" s="81"/>
      <c r="P4" s="81"/>
      <c r="Q4" s="81"/>
      <c r="R4" s="81"/>
    </row>
    <row r="6" spans="1:18" ht="24" customHeight="1">
      <c r="A6" s="86" t="s">
        <v>104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</row>
    <row r="7" spans="1:18" ht="12.75" customHeight="1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</row>
    <row r="8" spans="1:18" ht="26.25" customHeight="1">
      <c r="A8" s="88" t="s">
        <v>2</v>
      </c>
      <c r="B8" s="89" t="s">
        <v>105</v>
      </c>
      <c r="C8" s="88" t="s">
        <v>106</v>
      </c>
      <c r="D8" s="88" t="s">
        <v>107</v>
      </c>
      <c r="E8" s="92" t="s">
        <v>108</v>
      </c>
      <c r="F8" s="93"/>
      <c r="G8" s="94"/>
      <c r="H8" s="92" t="s">
        <v>109</v>
      </c>
      <c r="I8" s="93"/>
      <c r="J8" s="94"/>
      <c r="K8" s="92" t="s">
        <v>110</v>
      </c>
      <c r="L8" s="93"/>
      <c r="M8" s="94"/>
      <c r="N8" s="89" t="s">
        <v>111</v>
      </c>
      <c r="O8" s="89"/>
      <c r="P8" s="89" t="s">
        <v>112</v>
      </c>
      <c r="Q8" s="89"/>
      <c r="R8" s="89"/>
    </row>
    <row r="9" spans="1:18" ht="58.5" customHeight="1">
      <c r="A9" s="88"/>
      <c r="B9" s="90"/>
      <c r="C9" s="88"/>
      <c r="D9" s="88"/>
      <c r="E9" s="95"/>
      <c r="F9" s="96"/>
      <c r="G9" s="97"/>
      <c r="H9" s="98" t="s">
        <v>113</v>
      </c>
      <c r="I9" s="99"/>
      <c r="J9" s="100"/>
      <c r="K9" s="98" t="s">
        <v>114</v>
      </c>
      <c r="L9" s="99"/>
      <c r="M9" s="100"/>
      <c r="N9" s="101" t="s">
        <v>115</v>
      </c>
      <c r="O9" s="102"/>
      <c r="P9" s="103" t="s">
        <v>116</v>
      </c>
      <c r="Q9" s="103"/>
      <c r="R9" s="103"/>
    </row>
    <row r="10" spans="1:18" ht="129" customHeight="1">
      <c r="A10" s="88"/>
      <c r="B10" s="91"/>
      <c r="C10" s="88"/>
      <c r="D10" s="88"/>
      <c r="E10" s="27" t="s">
        <v>117</v>
      </c>
      <c r="F10" s="28" t="s">
        <v>20</v>
      </c>
      <c r="G10" s="28" t="s">
        <v>21</v>
      </c>
      <c r="H10" s="27" t="s">
        <v>117</v>
      </c>
      <c r="I10" s="28" t="s">
        <v>22</v>
      </c>
      <c r="J10" s="28" t="s">
        <v>23</v>
      </c>
      <c r="K10" s="27" t="s">
        <v>117</v>
      </c>
      <c r="L10" s="28" t="s">
        <v>22</v>
      </c>
      <c r="M10" s="28" t="s">
        <v>23</v>
      </c>
      <c r="N10" s="28" t="s">
        <v>24</v>
      </c>
      <c r="O10" s="28" t="s">
        <v>25</v>
      </c>
      <c r="P10" s="28" t="s">
        <v>26</v>
      </c>
      <c r="Q10" s="28" t="s">
        <v>27</v>
      </c>
      <c r="R10" s="28" t="s">
        <v>28</v>
      </c>
    </row>
    <row r="11" spans="1:18" ht="33.6">
      <c r="A11" s="29">
        <v>1</v>
      </c>
      <c r="B11" s="30" t="s">
        <v>118</v>
      </c>
      <c r="C11" s="31">
        <v>6480105</v>
      </c>
      <c r="D11" s="32" t="s">
        <v>119</v>
      </c>
      <c r="E11" s="31">
        <f>SUM(F11:G11)</f>
        <v>33</v>
      </c>
      <c r="F11" s="31">
        <f>1+24</f>
        <v>25</v>
      </c>
      <c r="G11" s="32">
        <f>8</f>
        <v>8</v>
      </c>
      <c r="H11" s="32"/>
      <c r="I11" s="32"/>
      <c r="J11" s="32"/>
      <c r="K11" s="33"/>
      <c r="L11" s="34"/>
      <c r="M11" s="34"/>
      <c r="N11" s="35"/>
      <c r="O11" s="35"/>
      <c r="P11" s="35"/>
      <c r="Q11" s="35"/>
      <c r="R11" s="35"/>
    </row>
    <row r="12" spans="1:18">
      <c r="A12" s="29">
        <v>2</v>
      </c>
      <c r="B12" s="36" t="s">
        <v>120</v>
      </c>
      <c r="C12" s="31">
        <v>6480207</v>
      </c>
      <c r="D12" s="32" t="s">
        <v>119</v>
      </c>
      <c r="E12" s="31">
        <f t="shared" ref="E12:E41" si="0">SUM(F12:G12)</f>
        <v>23</v>
      </c>
      <c r="F12" s="31">
        <f>1+20</f>
        <v>21</v>
      </c>
      <c r="G12" s="32">
        <f>2</f>
        <v>2</v>
      </c>
      <c r="H12" s="32"/>
      <c r="I12" s="32"/>
      <c r="J12" s="32"/>
      <c r="K12" s="33"/>
      <c r="L12" s="34"/>
      <c r="M12" s="34"/>
      <c r="N12" s="35"/>
      <c r="O12" s="35"/>
      <c r="P12" s="35"/>
      <c r="Q12" s="35"/>
      <c r="R12" s="35"/>
    </row>
    <row r="13" spans="1:18">
      <c r="A13" s="29">
        <v>3</v>
      </c>
      <c r="B13" s="36" t="s">
        <v>121</v>
      </c>
      <c r="C13" s="31">
        <v>6480205</v>
      </c>
      <c r="D13" s="32" t="s">
        <v>119</v>
      </c>
      <c r="E13" s="31">
        <f t="shared" si="0"/>
        <v>23</v>
      </c>
      <c r="F13" s="31">
        <f>1+19</f>
        <v>20</v>
      </c>
      <c r="G13" s="32">
        <f>3</f>
        <v>3</v>
      </c>
      <c r="H13" s="32"/>
      <c r="I13" s="32"/>
      <c r="J13" s="32"/>
      <c r="K13" s="33"/>
      <c r="L13" s="34"/>
      <c r="M13" s="34"/>
      <c r="N13" s="35"/>
      <c r="O13" s="35"/>
      <c r="P13" s="35"/>
      <c r="Q13" s="35"/>
      <c r="R13" s="35"/>
    </row>
    <row r="14" spans="1:18" ht="33.6">
      <c r="A14" s="29">
        <v>4</v>
      </c>
      <c r="B14" s="30" t="s">
        <v>122</v>
      </c>
      <c r="C14" s="31">
        <v>6480209</v>
      </c>
      <c r="D14" s="32" t="s">
        <v>119</v>
      </c>
      <c r="E14" s="31">
        <f t="shared" si="0"/>
        <v>24</v>
      </c>
      <c r="F14" s="31">
        <v>24</v>
      </c>
      <c r="G14" s="32"/>
      <c r="H14" s="32"/>
      <c r="I14" s="32"/>
      <c r="J14" s="32"/>
      <c r="K14" s="33"/>
      <c r="L14" s="34"/>
      <c r="M14" s="34"/>
      <c r="N14" s="35"/>
      <c r="O14" s="35"/>
      <c r="P14" s="35"/>
      <c r="Q14" s="35"/>
      <c r="R14" s="35"/>
    </row>
    <row r="15" spans="1:18" ht="32.25" customHeight="1">
      <c r="A15" s="29">
        <v>5</v>
      </c>
      <c r="B15" s="36" t="s">
        <v>123</v>
      </c>
      <c r="C15" s="31">
        <v>6480214</v>
      </c>
      <c r="D15" s="32" t="s">
        <v>119</v>
      </c>
      <c r="E15" s="31">
        <f t="shared" si="0"/>
        <v>22</v>
      </c>
      <c r="F15" s="31">
        <f>1+18</f>
        <v>19</v>
      </c>
      <c r="G15" s="32">
        <f>3</f>
        <v>3</v>
      </c>
      <c r="H15" s="32"/>
      <c r="I15" s="32"/>
      <c r="J15" s="32"/>
      <c r="K15" s="33"/>
      <c r="L15" s="34"/>
      <c r="M15" s="34"/>
      <c r="N15" s="35"/>
      <c r="O15" s="35"/>
      <c r="P15" s="35"/>
      <c r="Q15" s="35"/>
      <c r="R15" s="35"/>
    </row>
    <row r="16" spans="1:18">
      <c r="A16" s="29">
        <v>6</v>
      </c>
      <c r="B16" s="36" t="s">
        <v>124</v>
      </c>
      <c r="C16" s="31">
        <v>6480216</v>
      </c>
      <c r="D16" s="32" t="s">
        <v>119</v>
      </c>
      <c r="E16" s="31">
        <f t="shared" si="0"/>
        <v>28</v>
      </c>
      <c r="F16" s="31">
        <f>1+24</f>
        <v>25</v>
      </c>
      <c r="G16" s="32">
        <f>3</f>
        <v>3</v>
      </c>
      <c r="H16" s="32"/>
      <c r="I16" s="32"/>
      <c r="J16" s="32"/>
      <c r="K16" s="33"/>
      <c r="L16" s="34"/>
      <c r="M16" s="34"/>
      <c r="N16" s="35"/>
      <c r="O16" s="35"/>
      <c r="P16" s="35"/>
      <c r="Q16" s="35"/>
      <c r="R16" s="35"/>
    </row>
    <row r="17" spans="1:18">
      <c r="A17" s="29">
        <v>7</v>
      </c>
      <c r="B17" s="36" t="s">
        <v>125</v>
      </c>
      <c r="C17" s="31">
        <v>6220206</v>
      </c>
      <c r="D17" s="32" t="s">
        <v>119</v>
      </c>
      <c r="E17" s="31">
        <f t="shared" si="0"/>
        <v>26</v>
      </c>
      <c r="F17" s="31">
        <f>7+15</f>
        <v>22</v>
      </c>
      <c r="G17" s="32">
        <f>4</f>
        <v>4</v>
      </c>
      <c r="H17" s="32"/>
      <c r="I17" s="32"/>
      <c r="J17" s="32"/>
      <c r="K17" s="33"/>
      <c r="L17" s="34"/>
      <c r="M17" s="34"/>
      <c r="N17" s="35"/>
      <c r="O17" s="35"/>
      <c r="P17" s="35"/>
      <c r="Q17" s="35"/>
      <c r="R17" s="35"/>
    </row>
    <row r="18" spans="1:18" ht="33.6">
      <c r="A18" s="29">
        <v>8</v>
      </c>
      <c r="B18" s="30" t="s">
        <v>126</v>
      </c>
      <c r="C18" s="31">
        <v>6340201</v>
      </c>
      <c r="D18" s="32" t="s">
        <v>119</v>
      </c>
      <c r="E18" s="31">
        <f t="shared" si="0"/>
        <v>15</v>
      </c>
      <c r="F18" s="31">
        <f>1+12</f>
        <v>13</v>
      </c>
      <c r="G18" s="32">
        <f>2</f>
        <v>2</v>
      </c>
      <c r="H18" s="32"/>
      <c r="I18" s="32"/>
      <c r="J18" s="32"/>
      <c r="K18" s="33"/>
      <c r="L18" s="34"/>
      <c r="M18" s="34"/>
      <c r="N18" s="35"/>
      <c r="O18" s="35"/>
      <c r="P18" s="35"/>
      <c r="Q18" s="35"/>
      <c r="R18" s="35"/>
    </row>
    <row r="19" spans="1:18">
      <c r="A19" s="29">
        <v>9</v>
      </c>
      <c r="B19" s="36" t="s">
        <v>127</v>
      </c>
      <c r="C19" s="31">
        <v>6340302</v>
      </c>
      <c r="D19" s="32" t="s">
        <v>119</v>
      </c>
      <c r="E19" s="31">
        <f t="shared" si="0"/>
        <v>14</v>
      </c>
      <c r="F19" s="31">
        <f>11</f>
        <v>11</v>
      </c>
      <c r="G19" s="32">
        <f>3</f>
        <v>3</v>
      </c>
      <c r="H19" s="32"/>
      <c r="I19" s="32"/>
      <c r="J19" s="32"/>
      <c r="K19" s="33"/>
      <c r="L19" s="34"/>
      <c r="M19" s="34"/>
      <c r="N19" s="35"/>
      <c r="O19" s="35"/>
      <c r="P19" s="35"/>
      <c r="Q19" s="35"/>
      <c r="R19" s="35"/>
    </row>
    <row r="20" spans="1:18">
      <c r="A20" s="29">
        <v>10</v>
      </c>
      <c r="B20" s="36" t="s">
        <v>128</v>
      </c>
      <c r="C20" s="31">
        <v>6340417</v>
      </c>
      <c r="D20" s="32" t="s">
        <v>119</v>
      </c>
      <c r="E20" s="31">
        <f t="shared" si="0"/>
        <v>15</v>
      </c>
      <c r="F20" s="31">
        <f>12</f>
        <v>12</v>
      </c>
      <c r="G20" s="32">
        <f>3</f>
        <v>3</v>
      </c>
      <c r="H20" s="32"/>
      <c r="I20" s="32"/>
      <c r="J20" s="32"/>
      <c r="K20" s="33"/>
      <c r="L20" s="34"/>
      <c r="M20" s="34"/>
      <c r="N20" s="35"/>
      <c r="O20" s="35"/>
      <c r="P20" s="35"/>
      <c r="Q20" s="35"/>
      <c r="R20" s="35"/>
    </row>
    <row r="21" spans="1:18" ht="33.6">
      <c r="A21" s="29">
        <v>11</v>
      </c>
      <c r="B21" s="30" t="s">
        <v>129</v>
      </c>
      <c r="C21" s="31">
        <v>6510201</v>
      </c>
      <c r="D21" s="32" t="s">
        <v>119</v>
      </c>
      <c r="E21" s="31">
        <f t="shared" si="0"/>
        <v>54</v>
      </c>
      <c r="F21" s="31">
        <f>24</f>
        <v>24</v>
      </c>
      <c r="G21" s="32">
        <f>26+4</f>
        <v>30</v>
      </c>
      <c r="H21" s="32"/>
      <c r="I21" s="32"/>
      <c r="J21" s="32"/>
      <c r="K21" s="33"/>
      <c r="L21" s="34"/>
      <c r="M21" s="34"/>
      <c r="N21" s="35"/>
      <c r="O21" s="35"/>
      <c r="P21" s="35"/>
      <c r="Q21" s="35"/>
      <c r="R21" s="35"/>
    </row>
    <row r="22" spans="1:18" ht="33.6">
      <c r="A22" s="29">
        <v>12</v>
      </c>
      <c r="B22" s="30" t="s">
        <v>130</v>
      </c>
      <c r="C22" s="31">
        <v>6510212</v>
      </c>
      <c r="D22" s="32" t="s">
        <v>119</v>
      </c>
      <c r="E22" s="31">
        <f t="shared" si="0"/>
        <v>39</v>
      </c>
      <c r="F22" s="31">
        <f>22</f>
        <v>22</v>
      </c>
      <c r="G22" s="32">
        <f>13+4</f>
        <v>17</v>
      </c>
      <c r="H22" s="32"/>
      <c r="I22" s="32"/>
      <c r="J22" s="32"/>
      <c r="K22" s="33"/>
      <c r="L22" s="34"/>
      <c r="M22" s="34"/>
      <c r="N22" s="35"/>
      <c r="O22" s="35"/>
      <c r="P22" s="35"/>
      <c r="Q22" s="35"/>
      <c r="R22" s="35"/>
    </row>
    <row r="23" spans="1:18">
      <c r="A23" s="29">
        <v>13</v>
      </c>
      <c r="B23" s="36" t="s">
        <v>131</v>
      </c>
      <c r="C23" s="31">
        <v>6520121</v>
      </c>
      <c r="D23" s="32" t="s">
        <v>119</v>
      </c>
      <c r="E23" s="31">
        <f t="shared" si="0"/>
        <v>27</v>
      </c>
      <c r="F23" s="31">
        <f>25</f>
        <v>25</v>
      </c>
      <c r="G23" s="32">
        <f>2</f>
        <v>2</v>
      </c>
      <c r="H23" s="32"/>
      <c r="I23" s="32"/>
      <c r="J23" s="32"/>
      <c r="K23" s="33"/>
      <c r="L23" s="34"/>
      <c r="M23" s="34"/>
      <c r="N23" s="35"/>
      <c r="O23" s="35"/>
      <c r="P23" s="35"/>
      <c r="Q23" s="35"/>
      <c r="R23" s="35"/>
    </row>
    <row r="24" spans="1:18" ht="33.6">
      <c r="A24" s="29">
        <v>14</v>
      </c>
      <c r="B24" s="30" t="s">
        <v>132</v>
      </c>
      <c r="C24" s="31">
        <v>6520155</v>
      </c>
      <c r="D24" s="32" t="s">
        <v>119</v>
      </c>
      <c r="E24" s="31">
        <f t="shared" si="0"/>
        <v>40</v>
      </c>
      <c r="F24" s="31">
        <f>1+30</f>
        <v>31</v>
      </c>
      <c r="G24" s="32">
        <f>7+2</f>
        <v>9</v>
      </c>
      <c r="H24" s="32"/>
      <c r="I24" s="32"/>
      <c r="J24" s="32"/>
      <c r="K24" s="33"/>
      <c r="L24" s="34"/>
      <c r="M24" s="34"/>
      <c r="N24" s="35"/>
      <c r="O24" s="35"/>
      <c r="P24" s="35"/>
      <c r="Q24" s="35"/>
      <c r="R24" s="35"/>
    </row>
    <row r="25" spans="1:18">
      <c r="A25" s="29">
        <v>15</v>
      </c>
      <c r="B25" s="36" t="s">
        <v>133</v>
      </c>
      <c r="C25" s="31">
        <v>6510216</v>
      </c>
      <c r="D25" s="32" t="s">
        <v>119</v>
      </c>
      <c r="E25" s="31">
        <f t="shared" si="0"/>
        <v>117</v>
      </c>
      <c r="F25" s="31">
        <f>1+26</f>
        <v>27</v>
      </c>
      <c r="G25" s="32">
        <f>90</f>
        <v>90</v>
      </c>
      <c r="H25" s="32"/>
      <c r="I25" s="32"/>
      <c r="J25" s="32"/>
      <c r="K25" s="33"/>
      <c r="L25" s="34"/>
      <c r="M25" s="34"/>
      <c r="N25" s="35"/>
      <c r="O25" s="35"/>
      <c r="P25" s="35"/>
      <c r="Q25" s="35"/>
      <c r="R25" s="35"/>
    </row>
    <row r="26" spans="1:18" ht="33.6">
      <c r="A26" s="29">
        <v>16</v>
      </c>
      <c r="B26" s="30" t="s">
        <v>134</v>
      </c>
      <c r="C26" s="31">
        <v>6510211</v>
      </c>
      <c r="D26" s="32" t="s">
        <v>119</v>
      </c>
      <c r="E26" s="31">
        <f t="shared" si="0"/>
        <v>14</v>
      </c>
      <c r="F26" s="31">
        <f>14</f>
        <v>14</v>
      </c>
      <c r="G26" s="32"/>
      <c r="H26" s="32"/>
      <c r="I26" s="32"/>
      <c r="J26" s="32"/>
      <c r="K26" s="33"/>
      <c r="L26" s="34"/>
      <c r="M26" s="34"/>
      <c r="N26" s="35"/>
      <c r="O26" s="35"/>
      <c r="P26" s="35"/>
      <c r="Q26" s="35"/>
      <c r="R26" s="35"/>
    </row>
    <row r="27" spans="1:18" ht="27" customHeight="1">
      <c r="A27" s="29">
        <v>17</v>
      </c>
      <c r="B27" s="36" t="s">
        <v>135</v>
      </c>
      <c r="C27" s="31">
        <v>6520114</v>
      </c>
      <c r="D27" s="32" t="s">
        <v>119</v>
      </c>
      <c r="E27" s="31">
        <f t="shared" si="0"/>
        <v>15</v>
      </c>
      <c r="F27" s="31">
        <f>15</f>
        <v>15</v>
      </c>
      <c r="G27" s="32"/>
      <c r="H27" s="32"/>
      <c r="I27" s="32"/>
      <c r="J27" s="32"/>
      <c r="K27" s="33"/>
      <c r="L27" s="34"/>
      <c r="M27" s="34"/>
      <c r="N27" s="35"/>
      <c r="O27" s="35"/>
      <c r="P27" s="35"/>
      <c r="Q27" s="35"/>
      <c r="R27" s="35"/>
    </row>
    <row r="28" spans="1:18" s="110" customFormat="1" ht="33.6">
      <c r="A28" s="105">
        <v>18</v>
      </c>
      <c r="B28" s="111" t="s">
        <v>136</v>
      </c>
      <c r="C28" s="107">
        <v>6520205</v>
      </c>
      <c r="D28" s="105" t="s">
        <v>119</v>
      </c>
      <c r="E28" s="107">
        <f t="shared" si="0"/>
        <v>22</v>
      </c>
      <c r="F28" s="107">
        <f>10</f>
        <v>10</v>
      </c>
      <c r="G28" s="105">
        <f>9+3</f>
        <v>12</v>
      </c>
      <c r="H28" s="105"/>
      <c r="I28" s="105"/>
      <c r="J28" s="105"/>
      <c r="K28" s="108"/>
      <c r="L28" s="109"/>
      <c r="M28" s="109"/>
      <c r="N28" s="109"/>
      <c r="O28" s="109"/>
      <c r="P28" s="109"/>
      <c r="Q28" s="109"/>
      <c r="R28" s="109"/>
    </row>
    <row r="29" spans="1:18" s="110" customFormat="1" ht="33.6">
      <c r="A29" s="105">
        <v>19</v>
      </c>
      <c r="B29" s="111" t="s">
        <v>137</v>
      </c>
      <c r="C29" s="107">
        <v>6520255</v>
      </c>
      <c r="D29" s="105" t="s">
        <v>119</v>
      </c>
      <c r="E29" s="107">
        <f t="shared" si="0"/>
        <v>23</v>
      </c>
      <c r="F29" s="107">
        <v>10</v>
      </c>
      <c r="G29" s="105">
        <f>9+4</f>
        <v>13</v>
      </c>
      <c r="H29" s="105"/>
      <c r="I29" s="105"/>
      <c r="J29" s="105"/>
      <c r="K29" s="108"/>
      <c r="L29" s="109"/>
      <c r="M29" s="109"/>
      <c r="N29" s="109"/>
      <c r="O29" s="109"/>
      <c r="P29" s="109"/>
      <c r="Q29" s="109"/>
      <c r="R29" s="109"/>
    </row>
    <row r="30" spans="1:18" ht="33.6">
      <c r="A30" s="29">
        <v>20</v>
      </c>
      <c r="B30" s="30" t="s">
        <v>138</v>
      </c>
      <c r="C30" s="31">
        <v>6510303</v>
      </c>
      <c r="D30" s="32" t="s">
        <v>119</v>
      </c>
      <c r="E30" s="31">
        <f t="shared" si="0"/>
        <v>33</v>
      </c>
      <c r="F30" s="31">
        <f>5+16</f>
        <v>21</v>
      </c>
      <c r="G30" s="32">
        <f>12</f>
        <v>12</v>
      </c>
      <c r="H30" s="32"/>
      <c r="I30" s="32"/>
      <c r="J30" s="32"/>
      <c r="K30" s="33"/>
      <c r="L30" s="34"/>
      <c r="M30" s="34"/>
      <c r="N30" s="35"/>
      <c r="O30" s="35"/>
      <c r="P30" s="35"/>
      <c r="Q30" s="35"/>
      <c r="R30" s="35"/>
    </row>
    <row r="31" spans="1:18">
      <c r="A31" s="29">
        <v>21</v>
      </c>
      <c r="B31" s="36" t="s">
        <v>139</v>
      </c>
      <c r="C31" s="31">
        <v>6520263</v>
      </c>
      <c r="D31" s="32" t="s">
        <v>119</v>
      </c>
      <c r="E31" s="31">
        <f t="shared" si="0"/>
        <v>29</v>
      </c>
      <c r="F31" s="31">
        <f>18</f>
        <v>18</v>
      </c>
      <c r="G31" s="32">
        <f>10+1</f>
        <v>11</v>
      </c>
      <c r="H31" s="32"/>
      <c r="I31" s="32"/>
      <c r="J31" s="32"/>
      <c r="K31" s="33"/>
      <c r="L31" s="34"/>
      <c r="M31" s="34"/>
      <c r="N31" s="35"/>
      <c r="O31" s="35"/>
      <c r="P31" s="35"/>
      <c r="Q31" s="35"/>
      <c r="R31" s="35"/>
    </row>
    <row r="32" spans="1:18" ht="50.4">
      <c r="A32" s="29">
        <v>22</v>
      </c>
      <c r="B32" s="30" t="s">
        <v>140</v>
      </c>
      <c r="C32" s="31">
        <v>6510305</v>
      </c>
      <c r="D32" s="32" t="s">
        <v>119</v>
      </c>
      <c r="E32" s="31">
        <f t="shared" si="0"/>
        <v>28</v>
      </c>
      <c r="F32" s="31">
        <f>2+14</f>
        <v>16</v>
      </c>
      <c r="G32" s="32">
        <f>11+1</f>
        <v>12</v>
      </c>
      <c r="H32" s="32"/>
      <c r="I32" s="32"/>
      <c r="J32" s="32"/>
      <c r="K32" s="33"/>
      <c r="L32" s="34"/>
      <c r="M32" s="34"/>
      <c r="N32" s="35"/>
      <c r="O32" s="35"/>
      <c r="P32" s="35"/>
      <c r="Q32" s="35"/>
      <c r="R32" s="35"/>
    </row>
    <row r="33" spans="1:18" ht="33.6">
      <c r="A33" s="29">
        <v>23</v>
      </c>
      <c r="B33" s="30" t="s">
        <v>141</v>
      </c>
      <c r="C33" s="31">
        <v>6520217</v>
      </c>
      <c r="D33" s="32" t="s">
        <v>119</v>
      </c>
      <c r="E33" s="31">
        <f t="shared" si="0"/>
        <v>16</v>
      </c>
      <c r="F33" s="31">
        <f>16</f>
        <v>16</v>
      </c>
      <c r="G33" s="32"/>
      <c r="H33" s="32"/>
      <c r="I33" s="32"/>
      <c r="J33" s="32"/>
      <c r="K33" s="33"/>
      <c r="L33" s="34"/>
      <c r="M33" s="34"/>
      <c r="N33" s="35"/>
      <c r="O33" s="35"/>
      <c r="P33" s="35"/>
      <c r="Q33" s="35"/>
      <c r="R33" s="35"/>
    </row>
    <row r="34" spans="1:18">
      <c r="A34" s="29">
        <v>24</v>
      </c>
      <c r="B34" s="36" t="s">
        <v>142</v>
      </c>
      <c r="C34" s="31">
        <v>6520225</v>
      </c>
      <c r="D34" s="32" t="s">
        <v>119</v>
      </c>
      <c r="E34" s="31">
        <f t="shared" si="0"/>
        <v>28</v>
      </c>
      <c r="F34" s="31">
        <f>15</f>
        <v>15</v>
      </c>
      <c r="G34" s="32">
        <f>12+1</f>
        <v>13</v>
      </c>
      <c r="H34" s="32"/>
      <c r="I34" s="32"/>
      <c r="J34" s="32"/>
      <c r="K34" s="33"/>
      <c r="L34" s="34"/>
      <c r="M34" s="34"/>
      <c r="N34" s="35"/>
      <c r="O34" s="35"/>
      <c r="P34" s="35"/>
      <c r="Q34" s="35"/>
      <c r="R34" s="35"/>
    </row>
    <row r="35" spans="1:18">
      <c r="A35" s="29">
        <v>25</v>
      </c>
      <c r="B35" s="36" t="s">
        <v>143</v>
      </c>
      <c r="C35" s="31">
        <v>6520227</v>
      </c>
      <c r="D35" s="32" t="s">
        <v>119</v>
      </c>
      <c r="E35" s="31">
        <f t="shared" si="0"/>
        <v>39</v>
      </c>
      <c r="F35" s="31">
        <f>4+20</f>
        <v>24</v>
      </c>
      <c r="G35" s="32">
        <f>14+1</f>
        <v>15</v>
      </c>
      <c r="H35" s="32"/>
      <c r="I35" s="32"/>
      <c r="J35" s="32"/>
      <c r="K35" s="33"/>
      <c r="L35" s="34"/>
      <c r="M35" s="34"/>
      <c r="N35" s="35"/>
      <c r="O35" s="35"/>
      <c r="P35" s="35"/>
      <c r="Q35" s="35"/>
      <c r="R35" s="35"/>
    </row>
    <row r="36" spans="1:18">
      <c r="A36" s="29">
        <v>26</v>
      </c>
      <c r="B36" s="36" t="s">
        <v>144</v>
      </c>
      <c r="C36" s="31">
        <v>6540204</v>
      </c>
      <c r="D36" s="32" t="s">
        <v>119</v>
      </c>
      <c r="E36" s="31">
        <f t="shared" si="0"/>
        <v>16</v>
      </c>
      <c r="F36" s="31">
        <f>2+8</f>
        <v>10</v>
      </c>
      <c r="G36" s="32">
        <f>1+5</f>
        <v>6</v>
      </c>
      <c r="H36" s="32"/>
      <c r="I36" s="32"/>
      <c r="J36" s="32"/>
      <c r="K36" s="33"/>
      <c r="L36" s="34"/>
      <c r="M36" s="34"/>
      <c r="N36" s="35"/>
      <c r="O36" s="35"/>
      <c r="P36" s="35"/>
      <c r="Q36" s="35"/>
      <c r="R36" s="35"/>
    </row>
    <row r="37" spans="1:18">
      <c r="A37" s="29">
        <v>27</v>
      </c>
      <c r="B37" s="36" t="s">
        <v>145</v>
      </c>
      <c r="C37" s="31">
        <v>6540205</v>
      </c>
      <c r="D37" s="32" t="s">
        <v>119</v>
      </c>
      <c r="E37" s="31">
        <f t="shared" si="0"/>
        <v>19</v>
      </c>
      <c r="F37" s="31">
        <f>8</f>
        <v>8</v>
      </c>
      <c r="G37" s="32">
        <f>5+6</f>
        <v>11</v>
      </c>
      <c r="H37" s="32"/>
      <c r="I37" s="32"/>
      <c r="J37" s="32"/>
      <c r="K37" s="33"/>
      <c r="L37" s="34"/>
      <c r="M37" s="34"/>
      <c r="N37" s="35"/>
      <c r="O37" s="35"/>
      <c r="P37" s="35"/>
      <c r="Q37" s="35"/>
      <c r="R37" s="35"/>
    </row>
    <row r="38" spans="1:18" s="110" customFormat="1">
      <c r="A38" s="105">
        <v>28</v>
      </c>
      <c r="B38" s="106" t="s">
        <v>146</v>
      </c>
      <c r="C38" s="107">
        <v>6580201</v>
      </c>
      <c r="D38" s="105" t="s">
        <v>119</v>
      </c>
      <c r="E38" s="107">
        <f t="shared" si="0"/>
        <v>11</v>
      </c>
      <c r="F38" s="107">
        <f>5</f>
        <v>5</v>
      </c>
      <c r="G38" s="105">
        <f>6</f>
        <v>6</v>
      </c>
      <c r="H38" s="105"/>
      <c r="I38" s="105"/>
      <c r="J38" s="105"/>
      <c r="K38" s="108"/>
      <c r="L38" s="109"/>
      <c r="M38" s="109"/>
      <c r="N38" s="109"/>
      <c r="O38" s="109"/>
      <c r="P38" s="109"/>
      <c r="Q38" s="109"/>
      <c r="R38" s="109"/>
    </row>
    <row r="39" spans="1:18" s="110" customFormat="1">
      <c r="A39" s="105">
        <v>29</v>
      </c>
      <c r="B39" s="106" t="s">
        <v>147</v>
      </c>
      <c r="C39" s="107">
        <v>6210402</v>
      </c>
      <c r="D39" s="105" t="s">
        <v>119</v>
      </c>
      <c r="E39" s="107">
        <f t="shared" si="0"/>
        <v>17</v>
      </c>
      <c r="F39" s="107">
        <f>2+9</f>
        <v>11</v>
      </c>
      <c r="G39" s="105">
        <f>3+3</f>
        <v>6</v>
      </c>
      <c r="H39" s="105"/>
      <c r="I39" s="105"/>
      <c r="J39" s="105"/>
      <c r="K39" s="108"/>
      <c r="L39" s="109"/>
      <c r="M39" s="109"/>
      <c r="N39" s="109"/>
      <c r="O39" s="109"/>
      <c r="P39" s="109"/>
      <c r="Q39" s="109"/>
      <c r="R39" s="109"/>
    </row>
    <row r="40" spans="1:18" s="110" customFormat="1">
      <c r="A40" s="105">
        <v>30</v>
      </c>
      <c r="B40" s="106" t="s">
        <v>148</v>
      </c>
      <c r="C40" s="107">
        <v>6340122</v>
      </c>
      <c r="D40" s="105" t="s">
        <v>119</v>
      </c>
      <c r="E40" s="107">
        <f t="shared" si="0"/>
        <v>19</v>
      </c>
      <c r="F40" s="107">
        <f>1+10</f>
        <v>11</v>
      </c>
      <c r="G40" s="105">
        <f>6+2</f>
        <v>8</v>
      </c>
      <c r="H40" s="105"/>
      <c r="I40" s="105"/>
      <c r="J40" s="105"/>
      <c r="K40" s="108"/>
      <c r="L40" s="109"/>
      <c r="M40" s="109"/>
      <c r="N40" s="109"/>
      <c r="O40" s="109"/>
      <c r="P40" s="109"/>
      <c r="Q40" s="109"/>
      <c r="R40" s="109"/>
    </row>
    <row r="41" spans="1:18" s="110" customFormat="1">
      <c r="A41" s="105">
        <v>31</v>
      </c>
      <c r="B41" s="106" t="s">
        <v>149</v>
      </c>
      <c r="C41" s="107">
        <v>6340113</v>
      </c>
      <c r="D41" s="105" t="s">
        <v>119</v>
      </c>
      <c r="E41" s="107">
        <f t="shared" si="0"/>
        <v>13</v>
      </c>
      <c r="F41" s="107">
        <f>11</f>
        <v>11</v>
      </c>
      <c r="G41" s="105">
        <f>2</f>
        <v>2</v>
      </c>
      <c r="H41" s="105"/>
      <c r="I41" s="105"/>
      <c r="J41" s="105"/>
      <c r="K41" s="108"/>
      <c r="L41" s="109"/>
      <c r="M41" s="109"/>
      <c r="N41" s="109"/>
      <c r="O41" s="109"/>
      <c r="P41" s="109"/>
      <c r="Q41" s="109"/>
      <c r="R41" s="109"/>
    </row>
    <row r="42" spans="1:18" s="58" customFormat="1" ht="33.6">
      <c r="A42" s="53">
        <v>32</v>
      </c>
      <c r="B42" s="54" t="s">
        <v>150</v>
      </c>
      <c r="C42" s="55">
        <v>5480105</v>
      </c>
      <c r="D42" s="53" t="s">
        <v>151</v>
      </c>
      <c r="E42" s="31">
        <f>SUM(F42:G42)</f>
        <v>33</v>
      </c>
      <c r="F42" s="31">
        <f>1+24</f>
        <v>25</v>
      </c>
      <c r="G42" s="32">
        <f>8</f>
        <v>8</v>
      </c>
      <c r="H42" s="53"/>
      <c r="I42" s="53"/>
      <c r="J42" s="53"/>
      <c r="K42" s="56"/>
      <c r="L42" s="57"/>
      <c r="M42" s="57"/>
      <c r="N42" s="57"/>
      <c r="O42" s="57"/>
      <c r="P42" s="57"/>
      <c r="Q42" s="57"/>
      <c r="R42" s="57"/>
    </row>
    <row r="43" spans="1:18">
      <c r="A43" s="29">
        <v>33</v>
      </c>
      <c r="B43" s="36" t="s">
        <v>120</v>
      </c>
      <c r="C43" s="31">
        <v>5480207</v>
      </c>
      <c r="D43" s="32" t="s">
        <v>151</v>
      </c>
      <c r="E43" s="31">
        <f t="shared" ref="E43:E69" si="1">SUM(F43:G43)</f>
        <v>23</v>
      </c>
      <c r="F43" s="31">
        <f>1+20</f>
        <v>21</v>
      </c>
      <c r="G43" s="32">
        <f>2</f>
        <v>2</v>
      </c>
      <c r="H43" s="32"/>
      <c r="I43" s="32"/>
      <c r="J43" s="32"/>
      <c r="K43" s="33"/>
      <c r="L43" s="34"/>
      <c r="M43" s="34"/>
      <c r="N43" s="35"/>
      <c r="O43" s="35"/>
      <c r="P43" s="35"/>
      <c r="Q43" s="35"/>
      <c r="R43" s="35"/>
    </row>
    <row r="44" spans="1:18">
      <c r="A44" s="29">
        <v>34</v>
      </c>
      <c r="B44" s="36" t="s">
        <v>121</v>
      </c>
      <c r="C44" s="31">
        <v>5480205</v>
      </c>
      <c r="D44" s="32" t="s">
        <v>151</v>
      </c>
      <c r="E44" s="31">
        <f t="shared" si="1"/>
        <v>23</v>
      </c>
      <c r="F44" s="31">
        <f>1+19</f>
        <v>20</v>
      </c>
      <c r="G44" s="32">
        <f>3</f>
        <v>3</v>
      </c>
      <c r="H44" s="32"/>
      <c r="I44" s="32"/>
      <c r="J44" s="32"/>
      <c r="K44" s="33"/>
      <c r="L44" s="34"/>
      <c r="M44" s="34"/>
      <c r="N44" s="35"/>
      <c r="O44" s="35"/>
      <c r="P44" s="35"/>
      <c r="Q44" s="35"/>
      <c r="R44" s="35"/>
    </row>
    <row r="45" spans="1:18" ht="41.25" customHeight="1">
      <c r="A45" s="29">
        <v>35</v>
      </c>
      <c r="B45" s="30" t="s">
        <v>122</v>
      </c>
      <c r="C45" s="31">
        <v>5480209</v>
      </c>
      <c r="D45" s="32" t="s">
        <v>151</v>
      </c>
      <c r="E45" s="31">
        <f t="shared" si="1"/>
        <v>24</v>
      </c>
      <c r="F45" s="31">
        <v>24</v>
      </c>
      <c r="G45" s="32"/>
      <c r="H45" s="32"/>
      <c r="I45" s="32"/>
      <c r="J45" s="32"/>
      <c r="K45" s="33"/>
      <c r="L45" s="34"/>
      <c r="M45" s="34"/>
      <c r="N45" s="35"/>
      <c r="O45" s="35"/>
      <c r="P45" s="35"/>
      <c r="Q45" s="35"/>
      <c r="R45" s="35"/>
    </row>
    <row r="46" spans="1:18">
      <c r="A46" s="29">
        <v>36</v>
      </c>
      <c r="B46" s="36" t="s">
        <v>123</v>
      </c>
      <c r="C46" s="31">
        <v>5480214</v>
      </c>
      <c r="D46" s="32" t="s">
        <v>151</v>
      </c>
      <c r="E46" s="31">
        <f t="shared" si="1"/>
        <v>22</v>
      </c>
      <c r="F46" s="31">
        <f>1+18</f>
        <v>19</v>
      </c>
      <c r="G46" s="32">
        <f>3</f>
        <v>3</v>
      </c>
      <c r="H46" s="32"/>
      <c r="I46" s="32"/>
      <c r="J46" s="32"/>
      <c r="K46" s="33"/>
      <c r="L46" s="34"/>
      <c r="M46" s="34"/>
      <c r="N46" s="35"/>
      <c r="O46" s="35"/>
      <c r="P46" s="35"/>
      <c r="Q46" s="35"/>
      <c r="R46" s="35"/>
    </row>
    <row r="47" spans="1:18">
      <c r="A47" s="29">
        <v>37</v>
      </c>
      <c r="B47" s="36" t="s">
        <v>124</v>
      </c>
      <c r="C47" s="31">
        <v>5480216</v>
      </c>
      <c r="D47" s="32" t="s">
        <v>151</v>
      </c>
      <c r="E47" s="31">
        <f t="shared" si="1"/>
        <v>28</v>
      </c>
      <c r="F47" s="31">
        <f>1+24</f>
        <v>25</v>
      </c>
      <c r="G47" s="32">
        <f>3</f>
        <v>3</v>
      </c>
      <c r="H47" s="32"/>
      <c r="I47" s="32"/>
      <c r="J47" s="32"/>
      <c r="K47" s="33"/>
      <c r="L47" s="34"/>
      <c r="M47" s="34"/>
      <c r="N47" s="35"/>
      <c r="O47" s="35"/>
      <c r="P47" s="35"/>
      <c r="Q47" s="35"/>
      <c r="R47" s="35"/>
    </row>
    <row r="48" spans="1:18">
      <c r="A48" s="29">
        <v>38</v>
      </c>
      <c r="B48" s="36" t="s">
        <v>125</v>
      </c>
      <c r="C48" s="31">
        <v>5220206</v>
      </c>
      <c r="D48" s="32" t="s">
        <v>151</v>
      </c>
      <c r="E48" s="31">
        <f t="shared" si="1"/>
        <v>26</v>
      </c>
      <c r="F48" s="31">
        <f>7+15</f>
        <v>22</v>
      </c>
      <c r="G48" s="32">
        <f>4</f>
        <v>4</v>
      </c>
      <c r="H48" s="32"/>
      <c r="I48" s="32"/>
      <c r="J48" s="32"/>
      <c r="K48" s="33"/>
      <c r="L48" s="34"/>
      <c r="M48" s="34"/>
      <c r="N48" s="35"/>
      <c r="O48" s="35"/>
      <c r="P48" s="35"/>
      <c r="Q48" s="35"/>
      <c r="R48" s="35"/>
    </row>
    <row r="49" spans="1:18" ht="30" customHeight="1">
      <c r="A49" s="29">
        <v>39</v>
      </c>
      <c r="B49" s="30" t="s">
        <v>126</v>
      </c>
      <c r="C49" s="31">
        <v>5340201</v>
      </c>
      <c r="D49" s="32" t="s">
        <v>151</v>
      </c>
      <c r="E49" s="31">
        <f t="shared" si="1"/>
        <v>15</v>
      </c>
      <c r="F49" s="31">
        <f>1+12</f>
        <v>13</v>
      </c>
      <c r="G49" s="32">
        <f>2</f>
        <v>2</v>
      </c>
      <c r="H49" s="32"/>
      <c r="I49" s="32"/>
      <c r="J49" s="32"/>
      <c r="K49" s="33"/>
      <c r="L49" s="34"/>
      <c r="M49" s="34"/>
      <c r="N49" s="35"/>
      <c r="O49" s="35"/>
      <c r="P49" s="35"/>
      <c r="Q49" s="35"/>
      <c r="R49" s="35"/>
    </row>
    <row r="50" spans="1:18">
      <c r="A50" s="29">
        <v>40</v>
      </c>
      <c r="B50" s="36" t="s">
        <v>127</v>
      </c>
      <c r="C50" s="31">
        <v>5340302</v>
      </c>
      <c r="D50" s="32" t="s">
        <v>151</v>
      </c>
      <c r="E50" s="31">
        <f t="shared" si="1"/>
        <v>14</v>
      </c>
      <c r="F50" s="31">
        <f>11</f>
        <v>11</v>
      </c>
      <c r="G50" s="32">
        <f>3</f>
        <v>3</v>
      </c>
      <c r="H50" s="32"/>
      <c r="I50" s="32"/>
      <c r="J50" s="32"/>
      <c r="K50" s="33"/>
      <c r="L50" s="34"/>
      <c r="M50" s="34"/>
      <c r="N50" s="35"/>
      <c r="O50" s="35"/>
      <c r="P50" s="35"/>
      <c r="Q50" s="35"/>
      <c r="R50" s="35"/>
    </row>
    <row r="51" spans="1:18">
      <c r="A51" s="29">
        <v>41</v>
      </c>
      <c r="B51" s="36" t="s">
        <v>128</v>
      </c>
      <c r="C51" s="31">
        <v>5340417</v>
      </c>
      <c r="D51" s="32" t="s">
        <v>151</v>
      </c>
      <c r="E51" s="31">
        <f t="shared" si="1"/>
        <v>15</v>
      </c>
      <c r="F51" s="31">
        <f>12</f>
        <v>12</v>
      </c>
      <c r="G51" s="32">
        <f>3</f>
        <v>3</v>
      </c>
      <c r="H51" s="32"/>
      <c r="I51" s="32"/>
      <c r="J51" s="32"/>
      <c r="K51" s="33"/>
      <c r="L51" s="34"/>
      <c r="M51" s="34"/>
      <c r="N51" s="35"/>
      <c r="O51" s="35"/>
      <c r="P51" s="35"/>
      <c r="Q51" s="35"/>
      <c r="R51" s="35"/>
    </row>
    <row r="52" spans="1:18" ht="33.6">
      <c r="A52" s="29">
        <v>42</v>
      </c>
      <c r="B52" s="30" t="s">
        <v>129</v>
      </c>
      <c r="C52" s="31">
        <v>5510201</v>
      </c>
      <c r="D52" s="32" t="s">
        <v>151</v>
      </c>
      <c r="E52" s="31">
        <f t="shared" si="1"/>
        <v>54</v>
      </c>
      <c r="F52" s="31">
        <f>24</f>
        <v>24</v>
      </c>
      <c r="G52" s="32">
        <f>26+4</f>
        <v>30</v>
      </c>
      <c r="H52" s="32"/>
      <c r="I52" s="32"/>
      <c r="J52" s="32"/>
      <c r="K52" s="33"/>
      <c r="L52" s="34"/>
      <c r="M52" s="34"/>
      <c r="N52" s="35"/>
      <c r="O52" s="35"/>
      <c r="P52" s="35"/>
      <c r="Q52" s="35"/>
      <c r="R52" s="35"/>
    </row>
    <row r="53" spans="1:18" ht="33.6">
      <c r="A53" s="29">
        <v>43</v>
      </c>
      <c r="B53" s="30" t="s">
        <v>152</v>
      </c>
      <c r="C53" s="31">
        <v>5510212</v>
      </c>
      <c r="D53" s="32" t="s">
        <v>151</v>
      </c>
      <c r="E53" s="31">
        <f t="shared" si="1"/>
        <v>39</v>
      </c>
      <c r="F53" s="31">
        <f>22</f>
        <v>22</v>
      </c>
      <c r="G53" s="32">
        <f>13+4</f>
        <v>17</v>
      </c>
      <c r="H53" s="32"/>
      <c r="I53" s="32"/>
      <c r="J53" s="32"/>
      <c r="K53" s="33"/>
      <c r="L53" s="34"/>
      <c r="M53" s="34"/>
      <c r="N53" s="35"/>
      <c r="O53" s="35"/>
      <c r="P53" s="35"/>
      <c r="Q53" s="35"/>
      <c r="R53" s="35"/>
    </row>
    <row r="54" spans="1:18">
      <c r="A54" s="29">
        <v>44</v>
      </c>
      <c r="B54" s="36" t="s">
        <v>131</v>
      </c>
      <c r="C54" s="31">
        <v>5520121</v>
      </c>
      <c r="D54" s="32" t="s">
        <v>151</v>
      </c>
      <c r="E54" s="31">
        <f t="shared" si="1"/>
        <v>27</v>
      </c>
      <c r="F54" s="31">
        <f>25</f>
        <v>25</v>
      </c>
      <c r="G54" s="32">
        <f>2</f>
        <v>2</v>
      </c>
      <c r="H54" s="32"/>
      <c r="I54" s="32"/>
      <c r="J54" s="32"/>
      <c r="K54" s="33"/>
      <c r="L54" s="34"/>
      <c r="M54" s="34"/>
      <c r="N54" s="35"/>
      <c r="O54" s="35"/>
      <c r="P54" s="35"/>
      <c r="Q54" s="35"/>
      <c r="R54" s="35"/>
    </row>
    <row r="55" spans="1:18" ht="33.6">
      <c r="A55" s="29">
        <v>45</v>
      </c>
      <c r="B55" s="30" t="s">
        <v>132</v>
      </c>
      <c r="C55" s="31">
        <v>5520155</v>
      </c>
      <c r="D55" s="32" t="s">
        <v>151</v>
      </c>
      <c r="E55" s="31">
        <f t="shared" si="1"/>
        <v>40</v>
      </c>
      <c r="F55" s="31">
        <f>1+30</f>
        <v>31</v>
      </c>
      <c r="G55" s="32">
        <f>7+2</f>
        <v>9</v>
      </c>
      <c r="H55" s="32"/>
      <c r="I55" s="32"/>
      <c r="J55" s="32"/>
      <c r="K55" s="33"/>
      <c r="L55" s="34"/>
      <c r="M55" s="34"/>
      <c r="N55" s="35"/>
      <c r="O55" s="35"/>
      <c r="P55" s="35"/>
      <c r="Q55" s="35"/>
      <c r="R55" s="35"/>
    </row>
    <row r="56" spans="1:18">
      <c r="A56" s="29">
        <v>46</v>
      </c>
      <c r="B56" s="36" t="s">
        <v>133</v>
      </c>
      <c r="C56" s="31">
        <v>5510216</v>
      </c>
      <c r="D56" s="32" t="s">
        <v>151</v>
      </c>
      <c r="E56" s="31">
        <f t="shared" si="1"/>
        <v>117</v>
      </c>
      <c r="F56" s="31">
        <f>1+26</f>
        <v>27</v>
      </c>
      <c r="G56" s="32">
        <f>90</f>
        <v>90</v>
      </c>
      <c r="H56" s="32"/>
      <c r="I56" s="32"/>
      <c r="J56" s="32"/>
      <c r="K56" s="33"/>
      <c r="L56" s="34"/>
      <c r="M56" s="34"/>
      <c r="N56" s="35"/>
      <c r="O56" s="35"/>
      <c r="P56" s="35"/>
      <c r="Q56" s="35"/>
      <c r="R56" s="35"/>
    </row>
    <row r="57" spans="1:18" ht="33.6">
      <c r="A57" s="29">
        <v>47</v>
      </c>
      <c r="B57" s="30" t="s">
        <v>134</v>
      </c>
      <c r="C57" s="31">
        <v>5510211</v>
      </c>
      <c r="D57" s="32" t="s">
        <v>151</v>
      </c>
      <c r="E57" s="31">
        <f t="shared" si="1"/>
        <v>14</v>
      </c>
      <c r="F57" s="31">
        <f>14</f>
        <v>14</v>
      </c>
      <c r="G57" s="32"/>
      <c r="H57" s="32"/>
      <c r="I57" s="32"/>
      <c r="J57" s="32"/>
      <c r="K57" s="33"/>
      <c r="L57" s="34"/>
      <c r="M57" s="34"/>
      <c r="N57" s="35"/>
      <c r="O57" s="35"/>
      <c r="P57" s="35"/>
      <c r="Q57" s="35"/>
      <c r="R57" s="35"/>
    </row>
    <row r="58" spans="1:18">
      <c r="A58" s="29">
        <v>48</v>
      </c>
      <c r="B58" s="36" t="s">
        <v>135</v>
      </c>
      <c r="C58" s="31">
        <v>5520114</v>
      </c>
      <c r="D58" s="32" t="s">
        <v>151</v>
      </c>
      <c r="E58" s="31">
        <f t="shared" si="1"/>
        <v>15</v>
      </c>
      <c r="F58" s="31">
        <f>15</f>
        <v>15</v>
      </c>
      <c r="G58" s="32"/>
      <c r="H58" s="32"/>
      <c r="I58" s="32"/>
      <c r="J58" s="32"/>
      <c r="K58" s="33"/>
      <c r="L58" s="34"/>
      <c r="M58" s="34"/>
      <c r="N58" s="35"/>
      <c r="O58" s="35"/>
      <c r="P58" s="35"/>
      <c r="Q58" s="35"/>
      <c r="R58" s="35"/>
    </row>
    <row r="59" spans="1:18" ht="33.6">
      <c r="A59" s="29">
        <v>49</v>
      </c>
      <c r="B59" s="30" t="s">
        <v>136</v>
      </c>
      <c r="C59" s="31">
        <v>5520205</v>
      </c>
      <c r="D59" s="32" t="s">
        <v>151</v>
      </c>
      <c r="E59" s="107">
        <f t="shared" si="1"/>
        <v>22</v>
      </c>
      <c r="F59" s="107">
        <f>10</f>
        <v>10</v>
      </c>
      <c r="G59" s="105">
        <f>9+3</f>
        <v>12</v>
      </c>
      <c r="H59" s="32"/>
      <c r="I59" s="32"/>
      <c r="J59" s="32"/>
      <c r="K59" s="33"/>
      <c r="L59" s="34"/>
      <c r="M59" s="34"/>
      <c r="N59" s="35"/>
      <c r="O59" s="35"/>
      <c r="P59" s="35"/>
      <c r="Q59" s="35"/>
      <c r="R59" s="35"/>
    </row>
    <row r="60" spans="1:18" ht="33.6">
      <c r="A60" s="29">
        <v>50</v>
      </c>
      <c r="B60" s="30" t="s">
        <v>137</v>
      </c>
      <c r="C60" s="31">
        <v>5520255</v>
      </c>
      <c r="D60" s="32" t="s">
        <v>151</v>
      </c>
      <c r="E60" s="107">
        <f t="shared" si="1"/>
        <v>23</v>
      </c>
      <c r="F60" s="107">
        <v>10</v>
      </c>
      <c r="G60" s="105">
        <f>9+4</f>
        <v>13</v>
      </c>
      <c r="H60" s="32"/>
      <c r="I60" s="32"/>
      <c r="J60" s="32"/>
      <c r="K60" s="33"/>
      <c r="L60" s="34"/>
      <c r="M60" s="34"/>
      <c r="N60" s="35"/>
      <c r="O60" s="35"/>
      <c r="P60" s="35"/>
      <c r="Q60" s="35"/>
      <c r="R60" s="35"/>
    </row>
    <row r="61" spans="1:18" ht="33.6">
      <c r="A61" s="29">
        <v>51</v>
      </c>
      <c r="B61" s="30" t="s">
        <v>138</v>
      </c>
      <c r="C61" s="31">
        <v>5510303</v>
      </c>
      <c r="D61" s="32" t="s">
        <v>151</v>
      </c>
      <c r="E61" s="31">
        <f t="shared" si="1"/>
        <v>33</v>
      </c>
      <c r="F61" s="31">
        <f>5+16</f>
        <v>21</v>
      </c>
      <c r="G61" s="32">
        <f>12</f>
        <v>12</v>
      </c>
      <c r="H61" s="32"/>
      <c r="I61" s="32"/>
      <c r="J61" s="32"/>
      <c r="K61" s="33"/>
      <c r="L61" s="34"/>
      <c r="M61" s="34"/>
      <c r="N61" s="35"/>
      <c r="O61" s="35"/>
      <c r="P61" s="35"/>
      <c r="Q61" s="35"/>
      <c r="R61" s="35"/>
    </row>
    <row r="62" spans="1:18">
      <c r="A62" s="29">
        <v>52</v>
      </c>
      <c r="B62" s="36" t="s">
        <v>139</v>
      </c>
      <c r="C62" s="31">
        <v>5520263</v>
      </c>
      <c r="D62" s="32" t="s">
        <v>151</v>
      </c>
      <c r="E62" s="31">
        <f t="shared" si="1"/>
        <v>29</v>
      </c>
      <c r="F62" s="31">
        <f>18</f>
        <v>18</v>
      </c>
      <c r="G62" s="32">
        <f>10+1</f>
        <v>11</v>
      </c>
      <c r="H62" s="32"/>
      <c r="I62" s="32"/>
      <c r="J62" s="32"/>
      <c r="K62" s="33"/>
      <c r="L62" s="34"/>
      <c r="M62" s="34"/>
      <c r="N62" s="35"/>
      <c r="O62" s="35"/>
      <c r="P62" s="35"/>
      <c r="Q62" s="35"/>
      <c r="R62" s="35"/>
    </row>
    <row r="63" spans="1:18" ht="33.6">
      <c r="A63" s="29">
        <v>53</v>
      </c>
      <c r="B63" s="30" t="s">
        <v>153</v>
      </c>
      <c r="C63" s="31">
        <v>5510305</v>
      </c>
      <c r="D63" s="32" t="s">
        <v>151</v>
      </c>
      <c r="E63" s="31">
        <f t="shared" si="1"/>
        <v>28</v>
      </c>
      <c r="F63" s="31">
        <f>2+14</f>
        <v>16</v>
      </c>
      <c r="G63" s="32">
        <f>11+1</f>
        <v>12</v>
      </c>
      <c r="H63" s="32"/>
      <c r="I63" s="32"/>
      <c r="J63" s="32"/>
      <c r="K63" s="33"/>
      <c r="L63" s="34"/>
      <c r="M63" s="34"/>
      <c r="N63" s="35"/>
      <c r="O63" s="35"/>
      <c r="P63" s="35"/>
      <c r="Q63" s="35"/>
      <c r="R63" s="35"/>
    </row>
    <row r="64" spans="1:18" ht="33.6">
      <c r="A64" s="29">
        <v>54</v>
      </c>
      <c r="B64" s="30" t="s">
        <v>141</v>
      </c>
      <c r="C64" s="31">
        <v>5520217</v>
      </c>
      <c r="D64" s="32" t="s">
        <v>151</v>
      </c>
      <c r="E64" s="31">
        <f t="shared" si="1"/>
        <v>16</v>
      </c>
      <c r="F64" s="31">
        <f>16</f>
        <v>16</v>
      </c>
      <c r="G64" s="32"/>
      <c r="H64" s="32"/>
      <c r="I64" s="32"/>
      <c r="J64" s="32"/>
      <c r="K64" s="33"/>
      <c r="L64" s="34"/>
      <c r="M64" s="34"/>
      <c r="N64" s="35"/>
      <c r="O64" s="35"/>
      <c r="P64" s="35"/>
      <c r="Q64" s="35"/>
      <c r="R64" s="35"/>
    </row>
    <row r="65" spans="1:18">
      <c r="A65" s="29">
        <v>55</v>
      </c>
      <c r="B65" s="36" t="s">
        <v>142</v>
      </c>
      <c r="C65" s="31">
        <v>5520225</v>
      </c>
      <c r="D65" s="32" t="s">
        <v>151</v>
      </c>
      <c r="E65" s="31">
        <f t="shared" si="1"/>
        <v>28</v>
      </c>
      <c r="F65" s="31">
        <f>15</f>
        <v>15</v>
      </c>
      <c r="G65" s="32">
        <f>12+1</f>
        <v>13</v>
      </c>
      <c r="H65" s="32"/>
      <c r="I65" s="32"/>
      <c r="J65" s="32"/>
      <c r="K65" s="33"/>
      <c r="L65" s="34"/>
      <c r="M65" s="34"/>
      <c r="N65" s="35"/>
      <c r="O65" s="35"/>
      <c r="P65" s="35"/>
      <c r="Q65" s="35"/>
      <c r="R65" s="35"/>
    </row>
    <row r="66" spans="1:18">
      <c r="A66" s="29">
        <v>56</v>
      </c>
      <c r="B66" s="36" t="s">
        <v>143</v>
      </c>
      <c r="C66" s="31">
        <v>5520227</v>
      </c>
      <c r="D66" s="32" t="s">
        <v>151</v>
      </c>
      <c r="E66" s="31">
        <f t="shared" si="1"/>
        <v>39</v>
      </c>
      <c r="F66" s="31">
        <f>4+20</f>
        <v>24</v>
      </c>
      <c r="G66" s="32">
        <f>14+1</f>
        <v>15</v>
      </c>
      <c r="H66" s="32"/>
      <c r="I66" s="32"/>
      <c r="J66" s="32"/>
      <c r="K66" s="33"/>
      <c r="L66" s="34"/>
      <c r="M66" s="34"/>
      <c r="N66" s="35"/>
      <c r="O66" s="35"/>
      <c r="P66" s="35"/>
      <c r="Q66" s="35"/>
      <c r="R66" s="35"/>
    </row>
    <row r="67" spans="1:18" ht="33.6">
      <c r="A67" s="29">
        <v>57</v>
      </c>
      <c r="B67" s="30" t="s">
        <v>154</v>
      </c>
      <c r="C67" s="31">
        <v>5540204</v>
      </c>
      <c r="D67" s="32" t="s">
        <v>151</v>
      </c>
      <c r="E67" s="31">
        <f t="shared" si="1"/>
        <v>16</v>
      </c>
      <c r="F67" s="31">
        <f>2+8</f>
        <v>10</v>
      </c>
      <c r="G67" s="32">
        <f>1+5</f>
        <v>6</v>
      </c>
      <c r="H67" s="32"/>
      <c r="I67" s="32"/>
      <c r="J67" s="32"/>
      <c r="K67" s="33"/>
      <c r="L67" s="34"/>
      <c r="M67" s="34"/>
      <c r="N67" s="35"/>
      <c r="O67" s="35"/>
      <c r="P67" s="35"/>
      <c r="Q67" s="35"/>
      <c r="R67" s="35"/>
    </row>
    <row r="68" spans="1:18">
      <c r="A68" s="29">
        <v>58</v>
      </c>
      <c r="B68" s="36" t="s">
        <v>145</v>
      </c>
      <c r="C68" s="31">
        <v>5540205</v>
      </c>
      <c r="D68" s="32" t="s">
        <v>151</v>
      </c>
      <c r="E68" s="31">
        <f t="shared" si="1"/>
        <v>19</v>
      </c>
      <c r="F68" s="31">
        <f>8</f>
        <v>8</v>
      </c>
      <c r="G68" s="32">
        <f>5+6</f>
        <v>11</v>
      </c>
      <c r="H68" s="32"/>
      <c r="I68" s="32"/>
      <c r="J68" s="32"/>
      <c r="K68" s="33"/>
      <c r="L68" s="34"/>
      <c r="M68" s="34"/>
      <c r="N68" s="35"/>
      <c r="O68" s="35"/>
      <c r="P68" s="35"/>
      <c r="Q68" s="35"/>
      <c r="R68" s="35"/>
    </row>
    <row r="69" spans="1:18">
      <c r="A69" s="29">
        <v>59</v>
      </c>
      <c r="B69" s="36" t="s">
        <v>146</v>
      </c>
      <c r="C69" s="31">
        <v>5580201</v>
      </c>
      <c r="D69" s="32" t="s">
        <v>151</v>
      </c>
      <c r="E69" s="107">
        <f t="shared" si="1"/>
        <v>11</v>
      </c>
      <c r="F69" s="107">
        <f>5</f>
        <v>5</v>
      </c>
      <c r="G69" s="105">
        <f>6</f>
        <v>6</v>
      </c>
      <c r="H69" s="32"/>
      <c r="I69" s="32"/>
      <c r="J69" s="32"/>
      <c r="K69" s="33"/>
      <c r="L69" s="34"/>
      <c r="M69" s="34"/>
      <c r="N69" s="35"/>
      <c r="O69" s="35"/>
      <c r="P69" s="35"/>
      <c r="Q69" s="35"/>
      <c r="R69" s="35"/>
    </row>
    <row r="70" spans="1:18">
      <c r="A70" s="29">
        <v>60</v>
      </c>
      <c r="B70" s="36" t="s">
        <v>155</v>
      </c>
      <c r="C70" s="31">
        <v>5520117</v>
      </c>
      <c r="D70" s="32" t="s">
        <v>151</v>
      </c>
      <c r="E70" s="31"/>
      <c r="F70" s="31"/>
      <c r="G70" s="32"/>
      <c r="H70" s="32"/>
      <c r="I70" s="32"/>
      <c r="J70" s="32"/>
      <c r="K70" s="33"/>
      <c r="L70" s="34"/>
      <c r="M70" s="34"/>
      <c r="N70" s="35"/>
      <c r="O70" s="35"/>
      <c r="P70" s="35"/>
      <c r="Q70" s="35"/>
      <c r="R70" s="35"/>
    </row>
    <row r="71" spans="1:18">
      <c r="A71" s="29">
        <v>61</v>
      </c>
      <c r="B71" s="36" t="s">
        <v>147</v>
      </c>
      <c r="C71" s="31">
        <v>5210402</v>
      </c>
      <c r="D71" s="32" t="s">
        <v>151</v>
      </c>
      <c r="E71" s="107">
        <f t="shared" ref="E71:E73" si="2">SUM(F71:G71)</f>
        <v>17</v>
      </c>
      <c r="F71" s="107">
        <f>2+9</f>
        <v>11</v>
      </c>
      <c r="G71" s="105">
        <f>3+3</f>
        <v>6</v>
      </c>
      <c r="H71" s="32"/>
      <c r="I71" s="32"/>
      <c r="J71" s="32"/>
      <c r="K71" s="33"/>
      <c r="L71" s="34"/>
      <c r="M71" s="34"/>
      <c r="N71" s="35"/>
      <c r="O71" s="35"/>
      <c r="P71" s="35"/>
      <c r="Q71" s="35"/>
      <c r="R71" s="35"/>
    </row>
    <row r="72" spans="1:18">
      <c r="A72" s="29">
        <v>62</v>
      </c>
      <c r="B72" s="36" t="s">
        <v>148</v>
      </c>
      <c r="C72" s="31">
        <v>5340122</v>
      </c>
      <c r="D72" s="32" t="s">
        <v>151</v>
      </c>
      <c r="E72" s="107">
        <f t="shared" si="2"/>
        <v>19</v>
      </c>
      <c r="F72" s="107">
        <f>1+10</f>
        <v>11</v>
      </c>
      <c r="G72" s="105">
        <f>6+2</f>
        <v>8</v>
      </c>
      <c r="H72" s="32"/>
      <c r="I72" s="32"/>
      <c r="J72" s="32"/>
      <c r="K72" s="33"/>
      <c r="L72" s="34"/>
      <c r="M72" s="34"/>
      <c r="N72" s="35"/>
      <c r="O72" s="35"/>
      <c r="P72" s="35"/>
      <c r="Q72" s="35"/>
      <c r="R72" s="35"/>
    </row>
    <row r="73" spans="1:18">
      <c r="A73" s="29">
        <v>63</v>
      </c>
      <c r="B73" s="36" t="s">
        <v>149</v>
      </c>
      <c r="C73" s="31">
        <v>5340113</v>
      </c>
      <c r="D73" s="32" t="s">
        <v>151</v>
      </c>
      <c r="E73" s="107">
        <f t="shared" si="2"/>
        <v>13</v>
      </c>
      <c r="F73" s="107">
        <f>11</f>
        <v>11</v>
      </c>
      <c r="G73" s="105">
        <f>2</f>
        <v>2</v>
      </c>
      <c r="H73" s="32"/>
      <c r="I73" s="32"/>
      <c r="J73" s="32"/>
      <c r="K73" s="33"/>
      <c r="L73" s="34"/>
      <c r="M73" s="34"/>
      <c r="N73" s="35"/>
      <c r="O73" s="35"/>
      <c r="P73" s="35"/>
      <c r="Q73" s="35"/>
      <c r="R73" s="35"/>
    </row>
    <row r="74" spans="1:18">
      <c r="A74" s="29">
        <v>64</v>
      </c>
      <c r="B74" s="37" t="s">
        <v>156</v>
      </c>
      <c r="C74" s="38"/>
      <c r="D74" s="39" t="s">
        <v>119</v>
      </c>
      <c r="E74" s="40"/>
      <c r="F74" s="40"/>
      <c r="G74" s="41"/>
      <c r="H74" s="29"/>
      <c r="I74" s="29"/>
      <c r="J74" s="29"/>
      <c r="K74" s="29"/>
      <c r="L74" s="35"/>
      <c r="M74" s="35"/>
      <c r="N74" s="42"/>
      <c r="O74" s="42"/>
      <c r="P74" s="42"/>
      <c r="Q74" s="42"/>
      <c r="R74" s="42"/>
    </row>
    <row r="75" spans="1:18">
      <c r="A75" s="29">
        <v>65</v>
      </c>
      <c r="B75" s="37" t="s">
        <v>157</v>
      </c>
      <c r="C75" s="38"/>
      <c r="D75" s="39" t="s">
        <v>119</v>
      </c>
      <c r="E75" s="40"/>
      <c r="F75" s="40"/>
      <c r="G75" s="41"/>
      <c r="H75" s="29"/>
      <c r="I75" s="29"/>
      <c r="J75" s="29"/>
      <c r="K75" s="29"/>
      <c r="L75" s="35"/>
      <c r="M75" s="35"/>
      <c r="N75" s="42"/>
      <c r="O75" s="42"/>
      <c r="P75" s="42"/>
      <c r="Q75" s="42"/>
      <c r="R75" s="42"/>
    </row>
    <row r="76" spans="1:18">
      <c r="A76" s="29">
        <v>66</v>
      </c>
      <c r="B76" s="37" t="s">
        <v>158</v>
      </c>
      <c r="C76" s="38"/>
      <c r="D76" s="39" t="s">
        <v>119</v>
      </c>
      <c r="E76" s="40"/>
      <c r="F76" s="40"/>
      <c r="G76" s="41"/>
      <c r="H76" s="29"/>
      <c r="I76" s="29"/>
      <c r="J76" s="29"/>
      <c r="K76" s="29"/>
      <c r="L76" s="35"/>
      <c r="M76" s="35"/>
      <c r="N76" s="42"/>
      <c r="O76" s="42"/>
      <c r="P76" s="42"/>
      <c r="Q76" s="42"/>
      <c r="R76" s="42"/>
    </row>
    <row r="77" spans="1:18" ht="18" customHeight="1">
      <c r="A77" s="29">
        <v>67</v>
      </c>
      <c r="B77" s="37" t="s">
        <v>159</v>
      </c>
      <c r="C77" s="38"/>
      <c r="D77" s="39" t="s">
        <v>119</v>
      </c>
      <c r="E77" s="40"/>
      <c r="F77" s="40"/>
      <c r="G77" s="41"/>
      <c r="H77" s="29"/>
      <c r="I77" s="29"/>
      <c r="J77" s="29"/>
      <c r="K77" s="29"/>
      <c r="L77" s="35"/>
      <c r="M77" s="35"/>
      <c r="N77" s="42"/>
      <c r="O77" s="42"/>
      <c r="P77" s="42"/>
      <c r="Q77" s="42"/>
      <c r="R77" s="42"/>
    </row>
    <row r="78" spans="1:18">
      <c r="A78" s="29">
        <v>68</v>
      </c>
      <c r="B78" s="37" t="s">
        <v>160</v>
      </c>
      <c r="C78" s="38"/>
      <c r="D78" s="39" t="s">
        <v>119</v>
      </c>
      <c r="E78" s="40"/>
      <c r="F78" s="40"/>
      <c r="G78" s="41"/>
      <c r="H78" s="29"/>
      <c r="I78" s="29"/>
      <c r="J78" s="29"/>
      <c r="K78" s="29"/>
      <c r="L78" s="35"/>
      <c r="M78" s="35"/>
      <c r="N78" s="42"/>
      <c r="O78" s="42"/>
      <c r="P78" s="42"/>
      <c r="Q78" s="42"/>
      <c r="R78" s="42"/>
    </row>
    <row r="79" spans="1:18">
      <c r="A79" s="29">
        <v>69</v>
      </c>
      <c r="B79" s="37" t="s">
        <v>161</v>
      </c>
      <c r="C79" s="38"/>
      <c r="D79" s="39" t="s">
        <v>119</v>
      </c>
      <c r="E79" s="40"/>
      <c r="F79" s="40"/>
      <c r="G79" s="41"/>
      <c r="H79" s="29"/>
      <c r="I79" s="29"/>
      <c r="J79" s="29"/>
      <c r="K79" s="29"/>
      <c r="L79" s="35"/>
      <c r="M79" s="35"/>
      <c r="N79" s="42"/>
      <c r="O79" s="42"/>
      <c r="P79" s="42"/>
      <c r="Q79" s="42"/>
      <c r="R79" s="42"/>
    </row>
    <row r="80" spans="1:18">
      <c r="A80" s="29">
        <v>70</v>
      </c>
      <c r="B80" s="37" t="s">
        <v>162</v>
      </c>
      <c r="C80" s="38"/>
      <c r="D80" s="39" t="s">
        <v>119</v>
      </c>
      <c r="E80" s="40"/>
      <c r="F80" s="40"/>
      <c r="G80" s="41"/>
      <c r="H80" s="29"/>
      <c r="I80" s="29"/>
      <c r="J80" s="29"/>
      <c r="K80" s="29"/>
      <c r="L80" s="35"/>
      <c r="M80" s="35"/>
      <c r="N80" s="42"/>
      <c r="O80" s="42"/>
      <c r="P80" s="42"/>
      <c r="Q80" s="42"/>
      <c r="R80" s="42"/>
    </row>
    <row r="81" spans="1:18">
      <c r="A81" s="29">
        <v>71</v>
      </c>
      <c r="B81" s="37" t="s">
        <v>163</v>
      </c>
      <c r="C81" s="38"/>
      <c r="D81" s="39" t="s">
        <v>119</v>
      </c>
      <c r="E81" s="40"/>
      <c r="F81" s="40"/>
      <c r="G81" s="41"/>
      <c r="H81" s="29"/>
      <c r="I81" s="29"/>
      <c r="J81" s="29"/>
      <c r="K81" s="29"/>
      <c r="L81" s="35"/>
      <c r="M81" s="35"/>
      <c r="N81" s="42"/>
      <c r="O81" s="42"/>
      <c r="P81" s="42"/>
      <c r="Q81" s="42"/>
      <c r="R81" s="42"/>
    </row>
    <row r="82" spans="1:18" ht="33.6">
      <c r="A82" s="29">
        <v>72</v>
      </c>
      <c r="B82" s="37" t="s">
        <v>164</v>
      </c>
      <c r="C82" s="38"/>
      <c r="D82" s="39" t="s">
        <v>151</v>
      </c>
      <c r="E82" s="40"/>
      <c r="F82" s="40"/>
      <c r="G82" s="41"/>
      <c r="H82" s="29"/>
      <c r="I82" s="29"/>
      <c r="J82" s="29"/>
      <c r="K82" s="29"/>
      <c r="L82" s="35"/>
      <c r="M82" s="35"/>
      <c r="N82" s="42"/>
      <c r="O82" s="42"/>
      <c r="P82" s="42"/>
      <c r="Q82" s="42"/>
      <c r="R82" s="42"/>
    </row>
    <row r="83" spans="1:18">
      <c r="A83" s="29">
        <v>73</v>
      </c>
      <c r="B83" s="37" t="s">
        <v>165</v>
      </c>
      <c r="C83" s="38"/>
      <c r="D83" s="39" t="s">
        <v>151</v>
      </c>
      <c r="E83" s="40"/>
      <c r="F83" s="40"/>
      <c r="G83" s="41"/>
      <c r="H83" s="29"/>
      <c r="I83" s="29"/>
      <c r="J83" s="29"/>
      <c r="K83" s="29"/>
      <c r="L83" s="35"/>
      <c r="M83" s="35"/>
      <c r="N83" s="42"/>
      <c r="O83" s="42"/>
      <c r="P83" s="42"/>
      <c r="Q83" s="42"/>
      <c r="R83" s="42"/>
    </row>
    <row r="84" spans="1:18">
      <c r="A84" s="29">
        <v>74</v>
      </c>
      <c r="B84" s="37" t="s">
        <v>166</v>
      </c>
      <c r="C84" s="38"/>
      <c r="D84" s="39" t="s">
        <v>151</v>
      </c>
      <c r="E84" s="40"/>
      <c r="F84" s="40"/>
      <c r="G84" s="41"/>
      <c r="H84" s="29"/>
      <c r="I84" s="29"/>
      <c r="J84" s="29"/>
      <c r="K84" s="29"/>
      <c r="L84" s="35"/>
      <c r="M84" s="35"/>
      <c r="N84" s="42"/>
      <c r="O84" s="42"/>
      <c r="P84" s="42"/>
      <c r="Q84" s="42"/>
      <c r="R84" s="42"/>
    </row>
    <row r="85" spans="1:18" ht="38.25" customHeight="1">
      <c r="A85" s="29">
        <v>75</v>
      </c>
      <c r="B85" s="37" t="s">
        <v>167</v>
      </c>
      <c r="C85" s="38"/>
      <c r="D85" s="39" t="s">
        <v>151</v>
      </c>
      <c r="E85" s="40"/>
      <c r="F85" s="40"/>
      <c r="G85" s="41"/>
      <c r="H85" s="29"/>
      <c r="I85" s="29"/>
      <c r="J85" s="29"/>
      <c r="K85" s="29"/>
      <c r="L85" s="35"/>
      <c r="M85" s="35"/>
      <c r="N85" s="42"/>
      <c r="O85" s="42"/>
      <c r="P85" s="42"/>
      <c r="Q85" s="42"/>
      <c r="R85" s="42"/>
    </row>
    <row r="86" spans="1:18" ht="36.75" customHeight="1">
      <c r="A86" s="29">
        <v>76</v>
      </c>
      <c r="B86" s="37" t="s">
        <v>122</v>
      </c>
      <c r="C86" s="38"/>
      <c r="D86" s="39" t="s">
        <v>151</v>
      </c>
      <c r="E86" s="40"/>
      <c r="F86" s="40"/>
      <c r="G86" s="41"/>
      <c r="H86" s="29"/>
      <c r="I86" s="29"/>
      <c r="J86" s="29"/>
      <c r="K86" s="29"/>
      <c r="L86" s="35"/>
      <c r="M86" s="35"/>
      <c r="N86" s="42"/>
      <c r="O86" s="42"/>
      <c r="P86" s="42"/>
      <c r="Q86" s="42"/>
      <c r="R86" s="42"/>
    </row>
    <row r="87" spans="1:18">
      <c r="A87" s="29">
        <v>77</v>
      </c>
      <c r="B87" s="37" t="s">
        <v>145</v>
      </c>
      <c r="C87" s="38"/>
      <c r="D87" s="39" t="s">
        <v>151</v>
      </c>
      <c r="E87" s="43"/>
      <c r="F87" s="43"/>
      <c r="G87" s="44"/>
      <c r="H87" s="45"/>
      <c r="I87" s="45"/>
      <c r="J87" s="45"/>
      <c r="K87" s="45"/>
      <c r="L87" s="35"/>
      <c r="M87" s="35"/>
      <c r="N87" s="42"/>
      <c r="O87" s="42"/>
      <c r="P87" s="42"/>
      <c r="Q87" s="42"/>
      <c r="R87" s="42"/>
    </row>
    <row r="88" spans="1:18">
      <c r="A88" s="29">
        <v>78</v>
      </c>
      <c r="B88" s="46" t="s">
        <v>168</v>
      </c>
      <c r="C88" s="47"/>
      <c r="D88" s="48" t="s">
        <v>169</v>
      </c>
      <c r="E88" s="49"/>
      <c r="F88" s="49"/>
      <c r="G88" s="49"/>
      <c r="H88" s="50"/>
      <c r="I88" s="50"/>
      <c r="J88" s="50"/>
      <c r="K88" s="50"/>
      <c r="L88" s="51"/>
      <c r="M88" s="51"/>
      <c r="N88" s="51"/>
      <c r="O88" s="51"/>
      <c r="P88" s="51"/>
      <c r="Q88" s="51"/>
      <c r="R88" s="51"/>
    </row>
    <row r="89" spans="1:18" ht="33.6">
      <c r="A89" s="29">
        <v>79</v>
      </c>
      <c r="B89" s="46" t="s">
        <v>129</v>
      </c>
      <c r="C89" s="47"/>
      <c r="D89" s="48" t="s">
        <v>169</v>
      </c>
      <c r="E89" s="49"/>
      <c r="F89" s="49"/>
      <c r="G89" s="49"/>
      <c r="H89" s="50"/>
      <c r="I89" s="50"/>
      <c r="J89" s="50"/>
      <c r="K89" s="50"/>
      <c r="L89" s="51"/>
      <c r="M89" s="51"/>
      <c r="N89" s="51"/>
      <c r="O89" s="51"/>
      <c r="P89" s="51"/>
      <c r="Q89" s="51"/>
      <c r="R89" s="51"/>
    </row>
    <row r="90" spans="1:18">
      <c r="A90" s="29">
        <v>80</v>
      </c>
      <c r="B90" s="46" t="s">
        <v>170</v>
      </c>
      <c r="C90" s="47"/>
      <c r="D90" s="48" t="s">
        <v>169</v>
      </c>
      <c r="E90" s="49"/>
      <c r="F90" s="49"/>
      <c r="G90" s="49"/>
      <c r="H90" s="50"/>
      <c r="I90" s="50"/>
      <c r="J90" s="50"/>
      <c r="K90" s="50"/>
      <c r="L90" s="51"/>
      <c r="M90" s="51"/>
      <c r="N90" s="51"/>
      <c r="O90" s="51"/>
      <c r="P90" s="51"/>
      <c r="Q90" s="51"/>
      <c r="R90" s="51"/>
    </row>
    <row r="91" spans="1:18" ht="33.6">
      <c r="A91" s="29">
        <v>81</v>
      </c>
      <c r="B91" s="46" t="s">
        <v>171</v>
      </c>
      <c r="C91" s="47"/>
      <c r="D91" s="48" t="s">
        <v>169</v>
      </c>
      <c r="E91" s="49"/>
      <c r="F91" s="49"/>
      <c r="G91" s="49"/>
      <c r="H91" s="50"/>
      <c r="I91" s="50"/>
      <c r="J91" s="50"/>
      <c r="K91" s="50"/>
      <c r="L91" s="51"/>
      <c r="M91" s="51"/>
      <c r="N91" s="51"/>
      <c r="O91" s="51"/>
      <c r="P91" s="51"/>
      <c r="Q91" s="51"/>
      <c r="R91" s="51"/>
    </row>
    <row r="93" spans="1:18">
      <c r="I93" s="52"/>
      <c r="N93" s="85" t="s">
        <v>172</v>
      </c>
      <c r="O93" s="85"/>
      <c r="P93" s="85"/>
    </row>
  </sheetData>
  <autoFilter ref="A10:R91"/>
  <mergeCells count="22">
    <mergeCell ref="N93:P93"/>
    <mergeCell ref="A6:R6"/>
    <mergeCell ref="A7:K7"/>
    <mergeCell ref="A8:A10"/>
    <mergeCell ref="B8:B10"/>
    <mergeCell ref="C8:C10"/>
    <mergeCell ref="D8:D10"/>
    <mergeCell ref="E8:G9"/>
    <mergeCell ref="H8:J8"/>
    <mergeCell ref="K8:M8"/>
    <mergeCell ref="N8:O8"/>
    <mergeCell ref="P8:R8"/>
    <mergeCell ref="H9:J9"/>
    <mergeCell ref="K9:M9"/>
    <mergeCell ref="N9:O9"/>
    <mergeCell ref="P9:R9"/>
    <mergeCell ref="L4:R4"/>
    <mergeCell ref="A1:C1"/>
    <mergeCell ref="L1:Q1"/>
    <mergeCell ref="A2:C2"/>
    <mergeCell ref="L2:Q2"/>
    <mergeCell ref="A3:C3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opLeftCell="A25" workbookViewId="0">
      <selection activeCell="G37" sqref="G37"/>
    </sheetView>
  </sheetViews>
  <sheetFormatPr defaultColWidth="9.109375" defaultRowHeight="13.8"/>
  <cols>
    <col min="1" max="1" width="6.6640625" style="1" customWidth="1"/>
    <col min="2" max="2" width="25.6640625" style="1" customWidth="1"/>
    <col min="3" max="3" width="11.33203125" style="1" customWidth="1"/>
    <col min="4" max="4" width="9.6640625" style="1" customWidth="1"/>
    <col min="5" max="5" width="11" style="1" customWidth="1"/>
    <col min="6" max="6" width="11.33203125" style="1" customWidth="1"/>
    <col min="7" max="7" width="11.88671875" style="1" customWidth="1"/>
    <col min="8" max="8" width="11.109375" style="1" customWidth="1"/>
    <col min="9" max="9" width="14.5546875" style="1" customWidth="1"/>
    <col min="10" max="10" width="13.44140625" style="1" customWidth="1"/>
    <col min="11" max="11" width="11.6640625" style="1" customWidth="1"/>
    <col min="12" max="12" width="11.88671875" style="1" customWidth="1"/>
    <col min="13" max="13" width="14.109375" style="1" customWidth="1"/>
    <col min="14" max="14" width="13.44140625" style="1" customWidth="1"/>
    <col min="15" max="15" width="14.88671875" style="1" customWidth="1"/>
    <col min="16" max="16384" width="9.109375" style="1"/>
  </cols>
  <sheetData>
    <row r="1" spans="1:15" ht="36.75" customHeight="1">
      <c r="A1" s="80" t="s">
        <v>173</v>
      </c>
      <c r="B1" s="80"/>
      <c r="C1" s="80"/>
      <c r="D1" s="80"/>
      <c r="E1" s="80"/>
      <c r="F1" s="80"/>
      <c r="G1" s="80"/>
      <c r="H1" s="80"/>
      <c r="I1" s="13" t="s">
        <v>52</v>
      </c>
      <c r="J1" s="10"/>
      <c r="K1" s="10"/>
      <c r="L1" s="10"/>
      <c r="M1" s="10"/>
      <c r="N1" s="10"/>
      <c r="O1" s="10"/>
    </row>
    <row r="3" spans="1:15" ht="21.75" customHeight="1">
      <c r="A3" s="78" t="s">
        <v>2</v>
      </c>
      <c r="B3" s="78" t="s">
        <v>29</v>
      </c>
      <c r="C3" s="78" t="s">
        <v>33</v>
      </c>
      <c r="D3" s="78" t="s">
        <v>38</v>
      </c>
      <c r="E3" s="78"/>
      <c r="F3" s="78"/>
      <c r="G3" s="78"/>
      <c r="H3" s="78"/>
    </row>
    <row r="4" spans="1:15" ht="27.75" customHeight="1">
      <c r="A4" s="78"/>
      <c r="B4" s="78"/>
      <c r="C4" s="78"/>
      <c r="D4" s="3" t="s">
        <v>6</v>
      </c>
      <c r="E4" s="2" t="s">
        <v>34</v>
      </c>
      <c r="F4" s="2" t="s">
        <v>35</v>
      </c>
      <c r="G4" s="2" t="s">
        <v>36</v>
      </c>
      <c r="H4" s="2" t="s">
        <v>37</v>
      </c>
    </row>
    <row r="5" spans="1:15">
      <c r="A5" s="4">
        <v>1</v>
      </c>
      <c r="B5" s="8" t="s">
        <v>30</v>
      </c>
      <c r="C5" s="3">
        <v>4</v>
      </c>
      <c r="D5" s="11">
        <f>SUM(E5:H5)</f>
        <v>4</v>
      </c>
      <c r="E5" s="9"/>
      <c r="F5" s="9">
        <v>4</v>
      </c>
      <c r="G5" s="9"/>
      <c r="H5" s="9"/>
    </row>
    <row r="6" spans="1:15">
      <c r="A6" s="4">
        <v>2</v>
      </c>
      <c r="B6" s="8" t="s">
        <v>31</v>
      </c>
      <c r="C6" s="3">
        <v>198</v>
      </c>
      <c r="D6" s="11">
        <f t="shared" ref="D6:D7" si="0">SUM(E6:H6)</f>
        <v>198</v>
      </c>
      <c r="E6" s="9">
        <v>2</v>
      </c>
      <c r="F6" s="9">
        <v>127</v>
      </c>
      <c r="G6" s="9">
        <v>68</v>
      </c>
      <c r="H6" s="9">
        <v>1</v>
      </c>
    </row>
    <row r="7" spans="1:15">
      <c r="A7" s="4">
        <v>3</v>
      </c>
      <c r="B7" s="8" t="s">
        <v>32</v>
      </c>
      <c r="C7" s="3">
        <v>91</v>
      </c>
      <c r="D7" s="11">
        <f t="shared" si="0"/>
        <v>91</v>
      </c>
      <c r="E7" s="9">
        <v>1</v>
      </c>
      <c r="F7" s="9">
        <v>45</v>
      </c>
      <c r="G7" s="9">
        <v>45</v>
      </c>
      <c r="H7" s="9"/>
    </row>
    <row r="8" spans="1:15">
      <c r="A8" s="12"/>
      <c r="B8" s="12"/>
      <c r="C8" s="12"/>
      <c r="D8" s="12"/>
      <c r="E8" s="12"/>
      <c r="F8" s="12"/>
      <c r="G8" s="12"/>
      <c r="H8" s="12"/>
      <c r="I8" s="12"/>
    </row>
    <row r="9" spans="1:15" ht="54" customHeight="1">
      <c r="A9" s="78" t="s">
        <v>2</v>
      </c>
      <c r="B9" s="78" t="s">
        <v>29</v>
      </c>
      <c r="C9" s="78" t="s">
        <v>33</v>
      </c>
      <c r="D9" s="74" t="s">
        <v>44</v>
      </c>
      <c r="E9" s="104"/>
      <c r="F9" s="104"/>
      <c r="G9" s="104"/>
      <c r="H9" s="104"/>
      <c r="I9" s="75"/>
    </row>
    <row r="10" spans="1:15" ht="87.75" customHeight="1">
      <c r="A10" s="78"/>
      <c r="B10" s="78"/>
      <c r="C10" s="78"/>
      <c r="D10" s="3" t="s">
        <v>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</row>
    <row r="11" spans="1:15">
      <c r="A11" s="4">
        <v>1</v>
      </c>
      <c r="B11" s="8" t="s">
        <v>30</v>
      </c>
      <c r="C11" s="3">
        <v>4</v>
      </c>
      <c r="D11" s="11">
        <f>SUM(E11:I11)</f>
        <v>4</v>
      </c>
      <c r="E11" s="2">
        <v>2</v>
      </c>
      <c r="F11" s="2"/>
      <c r="G11" s="2"/>
      <c r="H11" s="2">
        <v>1</v>
      </c>
      <c r="I11" s="2">
        <v>1</v>
      </c>
    </row>
    <row r="12" spans="1:15">
      <c r="A12" s="4">
        <v>2</v>
      </c>
      <c r="B12" s="8" t="s">
        <v>31</v>
      </c>
      <c r="C12" s="3">
        <v>198</v>
      </c>
      <c r="D12" s="11">
        <f t="shared" ref="D12:D13" si="1">SUM(E12:I12)</f>
        <v>198</v>
      </c>
      <c r="E12" s="2">
        <v>19</v>
      </c>
      <c r="F12" s="2"/>
      <c r="G12" s="2">
        <v>52</v>
      </c>
      <c r="H12" s="2">
        <v>23</v>
      </c>
      <c r="I12" s="2">
        <v>104</v>
      </c>
    </row>
    <row r="13" spans="1:15">
      <c r="A13" s="4">
        <v>3</v>
      </c>
      <c r="B13" s="8" t="s">
        <v>32</v>
      </c>
      <c r="C13" s="3">
        <v>91</v>
      </c>
      <c r="D13" s="11">
        <f t="shared" si="1"/>
        <v>91</v>
      </c>
      <c r="E13" s="2"/>
      <c r="F13" s="2"/>
      <c r="G13" s="2">
        <v>18</v>
      </c>
      <c r="H13" s="2">
        <v>31</v>
      </c>
      <c r="I13" s="2">
        <v>42</v>
      </c>
    </row>
    <row r="14" spans="1:15">
      <c r="A14" s="12"/>
      <c r="B14" s="12"/>
      <c r="C14" s="12"/>
      <c r="D14" s="12"/>
      <c r="E14" s="12"/>
      <c r="F14" s="12"/>
      <c r="G14" s="12"/>
      <c r="H14" s="12"/>
      <c r="I14" s="12"/>
    </row>
    <row r="15" spans="1:15" ht="51.75" customHeight="1">
      <c r="A15" s="78" t="s">
        <v>2</v>
      </c>
      <c r="B15" s="78" t="s">
        <v>29</v>
      </c>
      <c r="C15" s="78" t="s">
        <v>33</v>
      </c>
      <c r="D15" s="74" t="s">
        <v>54</v>
      </c>
      <c r="E15" s="104"/>
      <c r="F15" s="104"/>
      <c r="G15" s="104"/>
      <c r="H15" s="104"/>
      <c r="I15" s="75"/>
    </row>
    <row r="16" spans="1:15" ht="97.2">
      <c r="A16" s="78"/>
      <c r="B16" s="78"/>
      <c r="C16" s="78"/>
      <c r="D16" s="3" t="s">
        <v>6</v>
      </c>
      <c r="E16" s="2" t="s">
        <v>45</v>
      </c>
      <c r="F16" s="2" t="s">
        <v>46</v>
      </c>
      <c r="G16" s="2" t="s">
        <v>47</v>
      </c>
      <c r="H16" s="2" t="s">
        <v>174</v>
      </c>
      <c r="I16" s="2" t="s">
        <v>48</v>
      </c>
    </row>
    <row r="17" spans="1:11">
      <c r="A17" s="4">
        <v>1</v>
      </c>
      <c r="B17" s="8" t="s">
        <v>30</v>
      </c>
      <c r="C17" s="3">
        <v>4</v>
      </c>
      <c r="D17" s="11">
        <f>SUM(E17:I17)</f>
        <v>4</v>
      </c>
      <c r="E17" s="2"/>
      <c r="F17" s="2"/>
      <c r="G17" s="2"/>
      <c r="H17" s="2"/>
      <c r="I17" s="2">
        <v>4</v>
      </c>
    </row>
    <row r="18" spans="1:11">
      <c r="A18" s="4">
        <v>2</v>
      </c>
      <c r="B18" s="8" t="s">
        <v>31</v>
      </c>
      <c r="C18" s="3">
        <v>198</v>
      </c>
      <c r="D18" s="11">
        <f t="shared" ref="D18:D19" si="2">SUM(E18:I18)</f>
        <v>198</v>
      </c>
      <c r="E18" s="2">
        <v>5</v>
      </c>
      <c r="F18" s="2">
        <v>38</v>
      </c>
      <c r="G18" s="2">
        <v>33</v>
      </c>
      <c r="H18" s="2">
        <v>22</v>
      </c>
      <c r="I18" s="2">
        <v>100</v>
      </c>
    </row>
    <row r="19" spans="1:11">
      <c r="A19" s="4">
        <v>3</v>
      </c>
      <c r="B19" s="8" t="s">
        <v>32</v>
      </c>
      <c r="C19" s="3">
        <v>91</v>
      </c>
      <c r="D19" s="11">
        <f t="shared" si="2"/>
        <v>91</v>
      </c>
      <c r="E19" s="2"/>
      <c r="F19" s="2">
        <v>1</v>
      </c>
      <c r="G19" s="2">
        <v>73</v>
      </c>
      <c r="H19" s="2">
        <v>1</v>
      </c>
      <c r="I19" s="2">
        <v>16</v>
      </c>
    </row>
    <row r="20" spans="1:11">
      <c r="A20" s="12"/>
      <c r="B20" s="12"/>
      <c r="C20" s="12"/>
      <c r="D20" s="12"/>
      <c r="E20" s="12"/>
      <c r="F20" s="12"/>
      <c r="G20" s="12"/>
      <c r="H20" s="12"/>
      <c r="I20" s="12"/>
    </row>
    <row r="21" spans="1:11" ht="54.75" customHeight="1">
      <c r="A21" s="78" t="s">
        <v>2</v>
      </c>
      <c r="B21" s="78" t="s">
        <v>29</v>
      </c>
      <c r="C21" s="78" t="s">
        <v>33</v>
      </c>
      <c r="D21" s="74" t="s">
        <v>55</v>
      </c>
      <c r="E21" s="104"/>
      <c r="F21" s="104"/>
      <c r="G21" s="104"/>
      <c r="H21" s="104"/>
      <c r="I21" s="75"/>
    </row>
    <row r="22" spans="1:11" ht="154.80000000000001">
      <c r="A22" s="78"/>
      <c r="B22" s="78"/>
      <c r="C22" s="78"/>
      <c r="D22" s="3" t="s">
        <v>6</v>
      </c>
      <c r="E22" s="2" t="s">
        <v>49</v>
      </c>
      <c r="F22" s="2" t="s">
        <v>50</v>
      </c>
      <c r="G22" s="2" t="s">
        <v>47</v>
      </c>
      <c r="H22" s="2" t="s">
        <v>174</v>
      </c>
      <c r="I22" s="2" t="s">
        <v>51</v>
      </c>
    </row>
    <row r="23" spans="1:11">
      <c r="A23" s="4">
        <v>1</v>
      </c>
      <c r="B23" s="8" t="s">
        <v>30</v>
      </c>
      <c r="C23" s="3">
        <v>4</v>
      </c>
      <c r="D23" s="11">
        <f>SUM(E23:I23)</f>
        <v>4</v>
      </c>
      <c r="E23" s="2">
        <v>4</v>
      </c>
      <c r="F23" s="2"/>
      <c r="G23" s="2"/>
      <c r="H23" s="2"/>
      <c r="I23" s="2"/>
    </row>
    <row r="24" spans="1:11">
      <c r="A24" s="4">
        <v>2</v>
      </c>
      <c r="B24" s="8" t="s">
        <v>31</v>
      </c>
      <c r="C24" s="3">
        <v>198</v>
      </c>
      <c r="D24" s="11">
        <f t="shared" ref="D24:D25" si="3">SUM(E24:I24)</f>
        <v>198</v>
      </c>
      <c r="E24" s="2">
        <v>1</v>
      </c>
      <c r="F24" s="2"/>
      <c r="G24" s="2">
        <v>161</v>
      </c>
      <c r="H24" s="2">
        <v>34</v>
      </c>
      <c r="I24" s="2">
        <v>2</v>
      </c>
    </row>
    <row r="25" spans="1:11">
      <c r="A25" s="4">
        <v>3</v>
      </c>
      <c r="B25" s="8" t="s">
        <v>32</v>
      </c>
      <c r="C25" s="3">
        <v>91</v>
      </c>
      <c r="D25" s="11">
        <f t="shared" si="3"/>
        <v>91</v>
      </c>
      <c r="E25" s="2"/>
      <c r="F25" s="2"/>
      <c r="G25" s="2">
        <v>88</v>
      </c>
      <c r="H25" s="2"/>
      <c r="I25" s="2">
        <v>3</v>
      </c>
    </row>
    <row r="26" spans="1:11">
      <c r="A26" s="12"/>
      <c r="B26" s="12"/>
      <c r="C26" s="12"/>
      <c r="D26" s="12"/>
      <c r="E26" s="12"/>
      <c r="F26" s="12"/>
      <c r="G26" s="12"/>
      <c r="H26" s="12"/>
      <c r="I26" s="12"/>
    </row>
    <row r="28" spans="1:11">
      <c r="A28" s="78" t="s">
        <v>2</v>
      </c>
      <c r="B28" s="78" t="s">
        <v>29</v>
      </c>
      <c r="C28" s="78" t="s">
        <v>33</v>
      </c>
      <c r="D28" s="74" t="s">
        <v>56</v>
      </c>
      <c r="E28" s="104"/>
      <c r="F28" s="104"/>
      <c r="G28" s="104"/>
      <c r="H28" s="104"/>
      <c r="I28" s="104"/>
      <c r="J28" s="104"/>
      <c r="K28" s="75"/>
    </row>
    <row r="29" spans="1:11" ht="55.2">
      <c r="A29" s="78"/>
      <c r="B29" s="78"/>
      <c r="C29" s="78"/>
      <c r="D29" s="14" t="s">
        <v>6</v>
      </c>
      <c r="E29" s="2" t="s">
        <v>57</v>
      </c>
      <c r="F29" s="2" t="s">
        <v>58</v>
      </c>
      <c r="G29" s="2" t="s">
        <v>61</v>
      </c>
      <c r="H29" s="2" t="s">
        <v>96</v>
      </c>
      <c r="I29" s="2" t="s">
        <v>97</v>
      </c>
      <c r="J29" s="2" t="s">
        <v>59</v>
      </c>
      <c r="K29" s="2" t="s">
        <v>60</v>
      </c>
    </row>
    <row r="30" spans="1:11">
      <c r="A30" s="15">
        <v>1</v>
      </c>
      <c r="B30" s="17" t="s">
        <v>30</v>
      </c>
      <c r="C30" s="14">
        <v>4</v>
      </c>
      <c r="D30" s="11">
        <f>SUM(E30:K30)</f>
        <v>3</v>
      </c>
      <c r="E30" s="2"/>
      <c r="F30" s="2"/>
      <c r="G30" s="2"/>
      <c r="H30" s="2"/>
      <c r="I30" s="2"/>
      <c r="J30" s="2">
        <v>3</v>
      </c>
      <c r="K30" s="2"/>
    </row>
    <row r="31" spans="1:11">
      <c r="A31" s="15">
        <v>2</v>
      </c>
      <c r="B31" s="17" t="s">
        <v>31</v>
      </c>
      <c r="C31" s="14">
        <v>198</v>
      </c>
      <c r="D31" s="11">
        <f t="shared" ref="D31:D32" si="4">SUM(E31:K31)</f>
        <v>198</v>
      </c>
      <c r="E31" s="2"/>
      <c r="F31" s="2"/>
      <c r="G31" s="2"/>
      <c r="H31" s="2"/>
      <c r="I31" s="2"/>
      <c r="J31" s="2">
        <v>198</v>
      </c>
      <c r="K31" s="2"/>
    </row>
    <row r="32" spans="1:11">
      <c r="A32" s="15">
        <v>3</v>
      </c>
      <c r="B32" s="17" t="s">
        <v>32</v>
      </c>
      <c r="C32" s="14">
        <v>59</v>
      </c>
      <c r="D32" s="11">
        <f t="shared" si="4"/>
        <v>59</v>
      </c>
      <c r="E32" s="2"/>
      <c r="F32" s="2"/>
      <c r="G32" s="2"/>
      <c r="H32" s="2"/>
      <c r="I32" s="2"/>
      <c r="J32" s="2">
        <v>59</v>
      </c>
      <c r="K32" s="2"/>
    </row>
  </sheetData>
  <mergeCells count="21">
    <mergeCell ref="A28:A29"/>
    <mergeCell ref="B28:B29"/>
    <mergeCell ref="C28:C29"/>
    <mergeCell ref="D28:K28"/>
    <mergeCell ref="A1:H1"/>
    <mergeCell ref="A15:A16"/>
    <mergeCell ref="B15:B16"/>
    <mergeCell ref="C15:C16"/>
    <mergeCell ref="D15:I15"/>
    <mergeCell ref="A21:A22"/>
    <mergeCell ref="B21:B22"/>
    <mergeCell ref="C21:C22"/>
    <mergeCell ref="D21:I21"/>
    <mergeCell ref="A9:A10"/>
    <mergeCell ref="B9:B10"/>
    <mergeCell ref="C9:C10"/>
    <mergeCell ref="D9:I9"/>
    <mergeCell ref="A3:A4"/>
    <mergeCell ref="C3:C4"/>
    <mergeCell ref="B3:B4"/>
    <mergeCell ref="D3:H3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2018-08-08T06:28:59Z</cp:lastPrinted>
  <dcterms:created xsi:type="dcterms:W3CDTF">2018-08-08T02:38:33Z</dcterms:created>
  <dcterms:modified xsi:type="dcterms:W3CDTF">2018-08-10T03:08:21Z</dcterms:modified>
</cp:coreProperties>
</file>